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675" windowHeight="8190" tabRatio="992"/>
  </bookViews>
  <sheets>
    <sheet name="dzI-II" sheetId="1" r:id="rId1"/>
    <sheet name="ch Gim" sheetId="2" r:id="rId2"/>
    <sheet name="ch III-IV" sheetId="3" r:id="rId3"/>
    <sheet name="dz III-IV" sheetId="4" r:id="rId4"/>
    <sheet name="chV-VI" sheetId="5" r:id="rId5"/>
    <sheet name="ch I-II" sheetId="6" r:id="rId6"/>
    <sheet name="dzV-VI" sheetId="7" r:id="rId7"/>
    <sheet name="dz Gim" sheetId="8" r:id="rId8"/>
    <sheet name="OPEN K" sheetId="9" r:id="rId9"/>
    <sheet name="OPEN M" sheetId="10" r:id="rId10"/>
    <sheet name="Arkusz11" sheetId="11" r:id="rId11"/>
    <sheet name="SP-Wyniki" sheetId="12" r:id="rId12"/>
    <sheet name="Gim-Wyniki" sheetId="13" r:id="rId13"/>
  </sheets>
  <calcPr calcId="125725"/>
</workbook>
</file>

<file path=xl/calcChain.xml><?xml version="1.0" encoding="utf-8"?>
<calcChain xmlns="http://schemas.openxmlformats.org/spreadsheetml/2006/main">
  <c r="R7" i="4"/>
  <c r="P208"/>
  <c r="P209"/>
  <c r="P210"/>
  <c r="P211"/>
  <c r="P212"/>
  <c r="P60" i="9"/>
  <c r="P59"/>
  <c r="P58"/>
  <c r="P57"/>
  <c r="P56"/>
  <c r="P55"/>
  <c r="P54"/>
  <c r="P53"/>
  <c r="P49"/>
  <c r="P48"/>
  <c r="P47"/>
  <c r="P229" i="10"/>
  <c r="P228"/>
  <c r="P227"/>
  <c r="P226"/>
  <c r="P225"/>
  <c r="P224"/>
  <c r="P223"/>
  <c r="P222"/>
  <c r="P221"/>
  <c r="P220"/>
  <c r="P219"/>
  <c r="P218"/>
  <c r="P217"/>
  <c r="P216"/>
  <c r="P215"/>
  <c r="P214"/>
  <c r="P213"/>
  <c r="P212"/>
  <c r="P211"/>
  <c r="P210"/>
  <c r="P209"/>
  <c r="P208"/>
  <c r="P207"/>
  <c r="P206"/>
  <c r="P205"/>
  <c r="P204"/>
  <c r="P203"/>
  <c r="P202"/>
  <c r="P201"/>
  <c r="P200"/>
  <c r="P199"/>
  <c r="P198"/>
  <c r="P197"/>
  <c r="P196"/>
  <c r="P195"/>
  <c r="P154" i="1"/>
  <c r="P153"/>
  <c r="P152"/>
  <c r="P151"/>
  <c r="P150"/>
  <c r="P76"/>
  <c r="P67"/>
  <c r="P57"/>
  <c r="P37"/>
  <c r="P39"/>
  <c r="P33"/>
  <c r="P96" i="3"/>
  <c r="P95"/>
  <c r="P183"/>
  <c r="P182"/>
  <c r="P24"/>
  <c r="P27" i="4"/>
  <c r="P156" i="8"/>
  <c r="P34"/>
  <c r="P87" i="2"/>
  <c r="P86"/>
  <c r="P30" i="9"/>
  <c r="P26"/>
  <c r="P24"/>
  <c r="P84" i="2"/>
  <c r="P23"/>
  <c r="I78" i="8"/>
  <c r="P181" i="3"/>
  <c r="P101"/>
  <c r="P180"/>
  <c r="P100"/>
  <c r="P179"/>
  <c r="P178"/>
  <c r="P177"/>
  <c r="P99"/>
  <c r="P176"/>
  <c r="P175"/>
  <c r="P174"/>
  <c r="P173"/>
  <c r="P172"/>
  <c r="P98"/>
  <c r="S6"/>
  <c r="P230" i="4"/>
  <c r="P231"/>
  <c r="P232"/>
  <c r="P61" i="11"/>
  <c r="P148" i="6"/>
  <c r="P65"/>
  <c r="R145"/>
  <c r="P41"/>
  <c r="P50"/>
  <c r="P56"/>
  <c r="P64"/>
  <c r="P85"/>
  <c r="P140"/>
  <c r="P141"/>
  <c r="P142"/>
  <c r="P143"/>
  <c r="P144"/>
  <c r="P145"/>
  <c r="P146"/>
  <c r="P54"/>
  <c r="P147"/>
  <c r="K186" i="7"/>
  <c r="R13" s="1"/>
  <c r="P55" i="1"/>
  <c r="P36" i="9"/>
  <c r="P4"/>
  <c r="P7"/>
  <c r="P12"/>
  <c r="P5"/>
  <c r="P6"/>
  <c r="P8"/>
  <c r="P9"/>
  <c r="P14"/>
  <c r="P10"/>
  <c r="P13"/>
  <c r="P23"/>
  <c r="P27"/>
  <c r="P11"/>
  <c r="P28"/>
  <c r="P31"/>
  <c r="P35"/>
  <c r="P39"/>
  <c r="P22"/>
  <c r="P17"/>
  <c r="P44"/>
  <c r="P16"/>
  <c r="P32"/>
  <c r="P5" i="8"/>
  <c r="P8"/>
  <c r="P6"/>
  <c r="P15"/>
  <c r="P17"/>
  <c r="P19"/>
  <c r="P11"/>
  <c r="P29"/>
  <c r="P20"/>
  <c r="P18"/>
  <c r="P28"/>
  <c r="P27"/>
  <c r="P25"/>
  <c r="P52"/>
  <c r="P62"/>
  <c r="P83"/>
  <c r="P60"/>
  <c r="P84"/>
  <c r="P85"/>
  <c r="P86"/>
  <c r="P87"/>
  <c r="P59"/>
  <c r="P73"/>
  <c r="P74"/>
  <c r="P53"/>
  <c r="P43"/>
  <c r="P44"/>
  <c r="P47"/>
  <c r="P41"/>
  <c r="P10"/>
  <c r="P9"/>
  <c r="P13"/>
  <c r="P7"/>
  <c r="P38"/>
  <c r="P14"/>
  <c r="P48"/>
  <c r="P75"/>
  <c r="P88"/>
  <c r="P39"/>
  <c r="P49"/>
  <c r="P57"/>
  <c r="P89"/>
  <c r="P90"/>
  <c r="P45"/>
  <c r="P91"/>
  <c r="P92"/>
  <c r="P69"/>
  <c r="P76"/>
  <c r="P93"/>
  <c r="P77"/>
  <c r="P94"/>
  <c r="P95"/>
  <c r="P68"/>
  <c r="P96"/>
  <c r="P12"/>
  <c r="P23"/>
  <c r="P58"/>
  <c r="P54"/>
  <c r="P97"/>
  <c r="P40"/>
  <c r="P21"/>
  <c r="P30"/>
  <c r="P98"/>
  <c r="P63"/>
  <c r="P42"/>
  <c r="P99"/>
  <c r="P100"/>
  <c r="P61"/>
  <c r="P16"/>
  <c r="P13" i="7"/>
  <c r="P7"/>
  <c r="P12"/>
  <c r="L45" i="11" s="1"/>
  <c r="P8" i="7"/>
  <c r="P11"/>
  <c r="N57" i="11" s="1"/>
  <c r="P18" i="7"/>
  <c r="P33"/>
  <c r="P27"/>
  <c r="P14"/>
  <c r="P16"/>
  <c r="P61"/>
  <c r="P9"/>
  <c r="P30"/>
  <c r="P65"/>
  <c r="P35"/>
  <c r="P117"/>
  <c r="P17"/>
  <c r="P118"/>
  <c r="P68"/>
  <c r="P119"/>
  <c r="P120"/>
  <c r="P121"/>
  <c r="P122"/>
  <c r="P123"/>
  <c r="P124"/>
  <c r="P125"/>
  <c r="P79"/>
  <c r="P83"/>
  <c r="P126"/>
  <c r="P80"/>
  <c r="P127"/>
  <c r="P128"/>
  <c r="P129"/>
  <c r="P130"/>
  <c r="P131"/>
  <c r="P132"/>
  <c r="P133"/>
  <c r="P15"/>
  <c r="N45" i="11" s="1"/>
  <c r="P25" i="7"/>
  <c r="P31"/>
  <c r="P45"/>
  <c r="P57"/>
  <c r="P90"/>
  <c r="P46"/>
  <c r="P71"/>
  <c r="P134"/>
  <c r="P84"/>
  <c r="P29"/>
  <c r="P78"/>
  <c r="P81"/>
  <c r="P86"/>
  <c r="P58"/>
  <c r="P104"/>
  <c r="P41"/>
  <c r="P66"/>
  <c r="P51"/>
  <c r="P92"/>
  <c r="P135"/>
  <c r="P93"/>
  <c r="P136"/>
  <c r="P91"/>
  <c r="P137"/>
  <c r="P138"/>
  <c r="P139"/>
  <c r="P52"/>
  <c r="P105"/>
  <c r="P63"/>
  <c r="P106"/>
  <c r="P107"/>
  <c r="P140"/>
  <c r="P74"/>
  <c r="P10"/>
  <c r="P50"/>
  <c r="P28"/>
  <c r="P57" i="11"/>
  <c r="P20" i="7"/>
  <c r="P94"/>
  <c r="P141"/>
  <c r="P76"/>
  <c r="P95"/>
  <c r="P108"/>
  <c r="P96"/>
  <c r="P142"/>
  <c r="P97"/>
  <c r="P34"/>
  <c r="P48"/>
  <c r="P37"/>
  <c r="P98"/>
  <c r="P42"/>
  <c r="P143"/>
  <c r="P69"/>
  <c r="P99"/>
  <c r="P100"/>
  <c r="P75"/>
  <c r="P144"/>
  <c r="P145"/>
  <c r="P146"/>
  <c r="P147"/>
  <c r="P21"/>
  <c r="P19"/>
  <c r="P36"/>
  <c r="P39"/>
  <c r="P224"/>
  <c r="P5" i="6"/>
  <c r="P6"/>
  <c r="P7"/>
  <c r="P22"/>
  <c r="P33"/>
  <c r="P19"/>
  <c r="P13"/>
  <c r="P8"/>
  <c r="P38"/>
  <c r="P24"/>
  <c r="P46"/>
  <c r="P55"/>
  <c r="P59"/>
  <c r="P48"/>
  <c r="P80"/>
  <c r="P88"/>
  <c r="P66"/>
  <c r="P34"/>
  <c r="P67"/>
  <c r="P75"/>
  <c r="P89"/>
  <c r="P90"/>
  <c r="P62"/>
  <c r="P14"/>
  <c r="P68"/>
  <c r="P91"/>
  <c r="P92"/>
  <c r="P57"/>
  <c r="P93"/>
  <c r="P82"/>
  <c r="P63"/>
  <c r="P51"/>
  <c r="P94"/>
  <c r="P95"/>
  <c r="P96"/>
  <c r="P11"/>
  <c r="P20"/>
  <c r="P49"/>
  <c r="P39"/>
  <c r="P42"/>
  <c r="P52"/>
  <c r="P31"/>
  <c r="P97"/>
  <c r="P98"/>
  <c r="P99"/>
  <c r="P76"/>
  <c r="P100"/>
  <c r="P101"/>
  <c r="P102"/>
  <c r="P103"/>
  <c r="P58"/>
  <c r="P71"/>
  <c r="P77"/>
  <c r="P25"/>
  <c r="P104"/>
  <c r="P105"/>
  <c r="P106"/>
  <c r="P107"/>
  <c r="P108"/>
  <c r="P109"/>
  <c r="P110"/>
  <c r="P111"/>
  <c r="P10"/>
  <c r="P9"/>
  <c r="P12"/>
  <c r="P36"/>
  <c r="P18"/>
  <c r="P53"/>
  <c r="P60"/>
  <c r="P70"/>
  <c r="P81"/>
  <c r="P40"/>
  <c r="P112"/>
  <c r="P113"/>
  <c r="P44"/>
  <c r="P37"/>
  <c r="P114"/>
  <c r="P115"/>
  <c r="P116"/>
  <c r="P117"/>
  <c r="P78"/>
  <c r="P118"/>
  <c r="P119"/>
  <c r="P120"/>
  <c r="P121"/>
  <c r="P79"/>
  <c r="P122"/>
  <c r="P123"/>
  <c r="P124"/>
  <c r="P125"/>
  <c r="P30"/>
  <c r="P4"/>
  <c r="P56" i="11" s="1"/>
  <c r="P15" i="6"/>
  <c r="P62" i="11" s="1"/>
  <c r="P23" i="6"/>
  <c r="P43"/>
  <c r="P27"/>
  <c r="P69"/>
  <c r="P126"/>
  <c r="P127"/>
  <c r="P83"/>
  <c r="P128"/>
  <c r="P129"/>
  <c r="P130"/>
  <c r="P131"/>
  <c r="P84"/>
  <c r="P132"/>
  <c r="P133"/>
  <c r="P134"/>
  <c r="P135"/>
  <c r="P136"/>
  <c r="P166"/>
  <c r="P11" i="5"/>
  <c r="P15"/>
  <c r="P29"/>
  <c r="P5"/>
  <c r="P35"/>
  <c r="P7"/>
  <c r="P40"/>
  <c r="P30"/>
  <c r="P23"/>
  <c r="P54"/>
  <c r="P36"/>
  <c r="P44"/>
  <c r="P64"/>
  <c r="P21"/>
  <c r="P83"/>
  <c r="P84"/>
  <c r="P106"/>
  <c r="P60"/>
  <c r="P107"/>
  <c r="P42"/>
  <c r="P108"/>
  <c r="P109"/>
  <c r="P110"/>
  <c r="P99"/>
  <c r="P111"/>
  <c r="P112"/>
  <c r="P113"/>
  <c r="P114"/>
  <c r="P66"/>
  <c r="P115"/>
  <c r="P116"/>
  <c r="P117"/>
  <c r="P118"/>
  <c r="P119"/>
  <c r="P72"/>
  <c r="P120"/>
  <c r="P6"/>
  <c r="P8"/>
  <c r="P10"/>
  <c r="P14"/>
  <c r="P17"/>
  <c r="P202"/>
  <c r="P85"/>
  <c r="P121"/>
  <c r="P122"/>
  <c r="P123"/>
  <c r="P124"/>
  <c r="P22"/>
  <c r="P125"/>
  <c r="P126"/>
  <c r="P80"/>
  <c r="P86"/>
  <c r="P73"/>
  <c r="P127"/>
  <c r="M50" i="11"/>
  <c r="P128" i="5"/>
  <c r="P55"/>
  <c r="P129"/>
  <c r="P87"/>
  <c r="P81"/>
  <c r="P130"/>
  <c r="P9"/>
  <c r="P27"/>
  <c r="P13"/>
  <c r="O44" i="11"/>
  <c r="P19" i="5"/>
  <c r="P12"/>
  <c r="P33"/>
  <c r="P82"/>
  <c r="P131"/>
  <c r="P132"/>
  <c r="P88"/>
  <c r="P51"/>
  <c r="P100"/>
  <c r="P18"/>
  <c r="P133"/>
  <c r="P134"/>
  <c r="P89"/>
  <c r="P49"/>
  <c r="P50"/>
  <c r="P90"/>
  <c r="P91"/>
  <c r="P67"/>
  <c r="P135"/>
  <c r="P92"/>
  <c r="P136"/>
  <c r="P137"/>
  <c r="P65"/>
  <c r="P57"/>
  <c r="P93"/>
  <c r="P94"/>
  <c r="P95"/>
  <c r="P138"/>
  <c r="P25"/>
  <c r="P16"/>
  <c r="P6" i="4"/>
  <c r="P14"/>
  <c r="P8"/>
  <c r="P18"/>
  <c r="P5"/>
  <c r="P28"/>
  <c r="P9"/>
  <c r="P29"/>
  <c r="P47"/>
  <c r="P37"/>
  <c r="P33"/>
  <c r="P72"/>
  <c r="P23"/>
  <c r="P93"/>
  <c r="P107"/>
  <c r="P128"/>
  <c r="P108"/>
  <c r="P129"/>
  <c r="P130"/>
  <c r="P109"/>
  <c r="P117"/>
  <c r="P87"/>
  <c r="P131"/>
  <c r="P118"/>
  <c r="P132"/>
  <c r="P63"/>
  <c r="P43" i="11" s="1"/>
  <c r="P133" i="4"/>
  <c r="P134"/>
  <c r="P110"/>
  <c r="P135"/>
  <c r="P111"/>
  <c r="P95"/>
  <c r="P136"/>
  <c r="P137"/>
  <c r="P96"/>
  <c r="P83"/>
  <c r="P68"/>
  <c r="P138"/>
  <c r="P139"/>
  <c r="P140"/>
  <c r="P227"/>
  <c r="P228"/>
  <c r="P229"/>
  <c r="P127"/>
  <c r="P45"/>
  <c r="P48"/>
  <c r="P54"/>
  <c r="P58"/>
  <c r="P73"/>
  <c r="P55" i="11"/>
  <c r="P178" i="4"/>
  <c r="P97"/>
  <c r="P141"/>
  <c r="P142"/>
  <c r="P143"/>
  <c r="P144"/>
  <c r="P145"/>
  <c r="P146"/>
  <c r="P147"/>
  <c r="P148"/>
  <c r="P149"/>
  <c r="P150"/>
  <c r="P151"/>
  <c r="P152"/>
  <c r="P7"/>
  <c r="P19"/>
  <c r="R55" i="11"/>
  <c r="P22" i="4"/>
  <c r="P42"/>
  <c r="P12"/>
  <c r="P49"/>
  <c r="P50"/>
  <c r="P59"/>
  <c r="P30"/>
  <c r="P76"/>
  <c r="P64"/>
  <c r="P77"/>
  <c r="P38"/>
  <c r="P153"/>
  <c r="P113"/>
  <c r="P154"/>
  <c r="P11"/>
  <c r="P155"/>
  <c r="P156"/>
  <c r="P66"/>
  <c r="P44"/>
  <c r="P69"/>
  <c r="P119"/>
  <c r="P40"/>
  <c r="P101"/>
  <c r="P80"/>
  <c r="P157"/>
  <c r="P120"/>
  <c r="P67"/>
  <c r="P78"/>
  <c r="P158"/>
  <c r="P159"/>
  <c r="P114"/>
  <c r="P160"/>
  <c r="P161"/>
  <c r="P162"/>
  <c r="P88"/>
  <c r="P163"/>
  <c r="P81"/>
  <c r="P164"/>
  <c r="P165"/>
  <c r="P98"/>
  <c r="P102"/>
  <c r="P166"/>
  <c r="P10"/>
  <c r="P13"/>
  <c r="P43"/>
  <c r="P20"/>
  <c r="P17"/>
  <c r="P31"/>
  <c r="P74"/>
  <c r="P94"/>
  <c r="P100"/>
  <c r="P103"/>
  <c r="P21"/>
  <c r="P167"/>
  <c r="P115"/>
  <c r="L61" i="11"/>
  <c r="P86" i="4"/>
  <c r="P168"/>
  <c r="P121"/>
  <c r="P169"/>
  <c r="P170"/>
  <c r="P82"/>
  <c r="P70"/>
  <c r="P116"/>
  <c r="P171"/>
  <c r="P172"/>
  <c r="P51"/>
  <c r="P99"/>
  <c r="P226"/>
  <c r="P32"/>
  <c r="P35"/>
  <c r="P4" i="3"/>
  <c r="P8"/>
  <c r="P5"/>
  <c r="P17"/>
  <c r="P7"/>
  <c r="P11"/>
  <c r="P21"/>
  <c r="P25"/>
  <c r="P42"/>
  <c r="P6"/>
  <c r="P13"/>
  <c r="P44"/>
  <c r="P56"/>
  <c r="P28"/>
  <c r="P77"/>
  <c r="P10"/>
  <c r="P104"/>
  <c r="P69"/>
  <c r="P105"/>
  <c r="P67"/>
  <c r="P87"/>
  <c r="P45"/>
  <c r="P82"/>
  <c r="P78"/>
  <c r="P64"/>
  <c r="P61"/>
  <c r="P106"/>
  <c r="P88"/>
  <c r="P107"/>
  <c r="P108"/>
  <c r="P52"/>
  <c r="P109"/>
  <c r="P89"/>
  <c r="P79"/>
  <c r="P76"/>
  <c r="P110"/>
  <c r="P111"/>
  <c r="P112"/>
  <c r="P71"/>
  <c r="P113"/>
  <c r="P68"/>
  <c r="P114"/>
  <c r="P80"/>
  <c r="P59"/>
  <c r="P115"/>
  <c r="P116"/>
  <c r="P72"/>
  <c r="P117"/>
  <c r="P118"/>
  <c r="P81"/>
  <c r="P119"/>
  <c r="P18"/>
  <c r="Q43" i="11"/>
  <c r="P39" i="3"/>
  <c r="P43"/>
  <c r="P63"/>
  <c r="P127"/>
  <c r="P129"/>
  <c r="K49" i="11"/>
  <c r="P14" i="3"/>
  <c r="P37"/>
  <c r="P22"/>
  <c r="P49"/>
  <c r="P9"/>
  <c r="P120"/>
  <c r="P121"/>
  <c r="P31"/>
  <c r="P122"/>
  <c r="P35"/>
  <c r="P123"/>
  <c r="P41"/>
  <c r="P194"/>
  <c r="P20"/>
  <c r="P16"/>
  <c r="O55" i="11"/>
  <c r="P90" i="3"/>
  <c r="M43" i="11"/>
  <c r="P124" i="3"/>
  <c r="P27"/>
  <c r="P83"/>
  <c r="P53"/>
  <c r="P73"/>
  <c r="P46"/>
  <c r="P125"/>
  <c r="P51"/>
  <c r="P48"/>
  <c r="P126"/>
  <c r="P32"/>
  <c r="P84"/>
  <c r="P70"/>
  <c r="P128"/>
  <c r="P26"/>
  <c r="P15"/>
  <c r="P36"/>
  <c r="P3" i="2"/>
  <c r="P4"/>
  <c r="P31"/>
  <c r="P32"/>
  <c r="P10"/>
  <c r="P16"/>
  <c r="P33"/>
  <c r="P30"/>
  <c r="P45"/>
  <c r="P51"/>
  <c r="P55"/>
  <c r="P60"/>
  <c r="P62"/>
  <c r="P52"/>
  <c r="P78"/>
  <c r="P90"/>
  <c r="P91"/>
  <c r="P57"/>
  <c r="P92"/>
  <c r="P93"/>
  <c r="P7"/>
  <c r="P5"/>
  <c r="P12"/>
  <c r="P6"/>
  <c r="P36"/>
  <c r="P19"/>
  <c r="P9"/>
  <c r="P17"/>
  <c r="P15"/>
  <c r="P27"/>
  <c r="P11"/>
  <c r="P49"/>
  <c r="P21"/>
  <c r="P39"/>
  <c r="P94"/>
  <c r="P73"/>
  <c r="P44"/>
  <c r="P53"/>
  <c r="P71"/>
  <c r="P75"/>
  <c r="P50"/>
  <c r="P95"/>
  <c r="P80"/>
  <c r="P83"/>
  <c r="P96"/>
  <c r="P97"/>
  <c r="P98"/>
  <c r="P99"/>
  <c r="P20"/>
  <c r="P34"/>
  <c r="P29"/>
  <c r="P26"/>
  <c r="P48"/>
  <c r="P35"/>
  <c r="P56"/>
  <c r="P63"/>
  <c r="P100"/>
  <c r="P152"/>
  <c r="P101"/>
  <c r="P102"/>
  <c r="P103"/>
  <c r="P81"/>
  <c r="P104"/>
  <c r="P105"/>
  <c r="P106"/>
  <c r="P107"/>
  <c r="P108"/>
  <c r="P109"/>
  <c r="P110"/>
  <c r="P111"/>
  <c r="P74"/>
  <c r="P112"/>
  <c r="P82"/>
  <c r="P113"/>
  <c r="N12" i="11"/>
  <c r="P114" i="2"/>
  <c r="P13"/>
  <c r="P25"/>
  <c r="P38"/>
  <c r="P19" i="1"/>
  <c r="P6"/>
  <c r="P7"/>
  <c r="P38"/>
  <c r="P5"/>
  <c r="P15"/>
  <c r="P49"/>
  <c r="P50"/>
  <c r="P28"/>
  <c r="P32"/>
  <c r="P47"/>
  <c r="P65"/>
  <c r="P26"/>
  <c r="P27"/>
  <c r="P78"/>
  <c r="P79"/>
  <c r="P80"/>
  <c r="P58"/>
  <c r="P81"/>
  <c r="P82"/>
  <c r="P83"/>
  <c r="P36"/>
  <c r="P60"/>
  <c r="P24"/>
  <c r="P84"/>
  <c r="P85"/>
  <c r="P86"/>
  <c r="P87"/>
  <c r="P88"/>
  <c r="P89"/>
  <c r="P90"/>
  <c r="P91"/>
  <c r="P92"/>
  <c r="P93"/>
  <c r="P94"/>
  <c r="P95"/>
  <c r="P61"/>
  <c r="P96"/>
  <c r="P97"/>
  <c r="P98"/>
  <c r="P8"/>
  <c r="P16"/>
  <c r="P9"/>
  <c r="P25"/>
  <c r="P11"/>
  <c r="P41"/>
  <c r="P12"/>
  <c r="P64"/>
  <c r="P73"/>
  <c r="P40"/>
  <c r="P71"/>
  <c r="P99"/>
  <c r="P101"/>
  <c r="P46"/>
  <c r="P102"/>
  <c r="P103"/>
  <c r="P104"/>
  <c r="P10"/>
  <c r="P34"/>
  <c r="P53"/>
  <c r="P48"/>
  <c r="P77"/>
  <c r="P14"/>
  <c r="P22"/>
  <c r="P72"/>
  <c r="P105"/>
  <c r="P106"/>
  <c r="P107"/>
  <c r="P108"/>
  <c r="P109"/>
  <c r="P110"/>
  <c r="P111"/>
  <c r="P112"/>
  <c r="P113"/>
  <c r="P114"/>
  <c r="P115"/>
  <c r="P116"/>
  <c r="P23"/>
  <c r="P20"/>
  <c r="P117"/>
  <c r="P118"/>
  <c r="P119"/>
  <c r="P120"/>
  <c r="P121"/>
  <c r="P122"/>
  <c r="P123"/>
  <c r="P124"/>
  <c r="P125"/>
  <c r="P126"/>
  <c r="P66"/>
  <c r="P127"/>
  <c r="P128"/>
  <c r="P129"/>
  <c r="P130"/>
  <c r="P131"/>
  <c r="P132"/>
  <c r="P133"/>
  <c r="P13"/>
  <c r="P51"/>
  <c r="P35"/>
  <c r="P134"/>
  <c r="P135"/>
  <c r="P17"/>
  <c r="P136"/>
  <c r="P54"/>
  <c r="P137"/>
  <c r="P45"/>
  <c r="P62"/>
  <c r="P138"/>
  <c r="P30"/>
  <c r="N5" i="11"/>
  <c r="E3" s="1"/>
  <c r="S5"/>
  <c r="E12" s="1"/>
  <c r="W5"/>
  <c r="E7" s="1"/>
  <c r="AF5"/>
  <c r="E26" s="1"/>
  <c r="AJ5"/>
  <c r="N7"/>
  <c r="S7"/>
  <c r="W7"/>
  <c r="AF7"/>
  <c r="AJ7"/>
  <c r="N10"/>
  <c r="E4" s="1"/>
  <c r="S10"/>
  <c r="E13" s="1"/>
  <c r="W10"/>
  <c r="E8" s="1"/>
  <c r="AB10"/>
  <c r="AF10"/>
  <c r="S12"/>
  <c r="W12"/>
  <c r="AB12"/>
  <c r="AF12"/>
  <c r="AJ13"/>
  <c r="E21" s="1"/>
  <c r="N15"/>
  <c r="E5" s="1"/>
  <c r="S15"/>
  <c r="W15"/>
  <c r="E16" s="1"/>
  <c r="AB15"/>
  <c r="E22" s="1"/>
  <c r="AF15"/>
  <c r="AJ16"/>
  <c r="E20" s="1"/>
  <c r="S17"/>
  <c r="W17"/>
  <c r="AB17"/>
  <c r="AF17"/>
  <c r="AJ18"/>
  <c r="N20"/>
  <c r="E6" s="1"/>
  <c r="S20"/>
  <c r="E29" s="1"/>
  <c r="W20"/>
  <c r="AB20"/>
  <c r="E23" s="1"/>
  <c r="AF20"/>
  <c r="E30" s="1"/>
  <c r="N22"/>
  <c r="S22"/>
  <c r="W22"/>
  <c r="AB22"/>
  <c r="AF22"/>
  <c r="N25"/>
  <c r="E9" s="1"/>
  <c r="S25"/>
  <c r="W25"/>
  <c r="E18" s="1"/>
  <c r="AB25"/>
  <c r="E24" s="1"/>
  <c r="AF25"/>
  <c r="E31" s="1"/>
  <c r="N27"/>
  <c r="S27"/>
  <c r="W27"/>
  <c r="AB27"/>
  <c r="AF27"/>
  <c r="N30"/>
  <c r="S30"/>
  <c r="E15" s="1"/>
  <c r="W30"/>
  <c r="E19" s="1"/>
  <c r="AB30"/>
  <c r="E25" s="1"/>
  <c r="AF30"/>
  <c r="E32" s="1"/>
  <c r="N32"/>
  <c r="S32"/>
  <c r="W32"/>
  <c r="AB32"/>
  <c r="AF32"/>
  <c r="L44"/>
  <c r="H45"/>
  <c r="K45"/>
  <c r="M45"/>
  <c r="O45"/>
  <c r="Q45"/>
  <c r="O49"/>
  <c r="P49"/>
  <c r="Q49"/>
  <c r="H50"/>
  <c r="J50"/>
  <c r="K50"/>
  <c r="O50"/>
  <c r="P50"/>
  <c r="Q50"/>
  <c r="R50"/>
  <c r="H51"/>
  <c r="J51"/>
  <c r="K51"/>
  <c r="M51"/>
  <c r="O51"/>
  <c r="P51"/>
  <c r="Q51"/>
  <c r="R51"/>
  <c r="K55"/>
  <c r="L55"/>
  <c r="Q55"/>
  <c r="H56"/>
  <c r="K56"/>
  <c r="L56"/>
  <c r="M56"/>
  <c r="O56"/>
  <c r="Q56"/>
  <c r="R56"/>
  <c r="H57"/>
  <c r="K57"/>
  <c r="L57"/>
  <c r="M57"/>
  <c r="O57"/>
  <c r="Q57"/>
  <c r="R57"/>
  <c r="K61"/>
  <c r="M61"/>
  <c r="O61"/>
  <c r="Q61"/>
  <c r="K62"/>
  <c r="L62"/>
  <c r="M62"/>
  <c r="N62"/>
  <c r="O62"/>
  <c r="Q62"/>
  <c r="R62"/>
  <c r="K63"/>
  <c r="M63"/>
  <c r="N63"/>
  <c r="O63"/>
  <c r="P63"/>
  <c r="Q63"/>
  <c r="R63"/>
  <c r="K67"/>
  <c r="L67"/>
  <c r="R5" i="8"/>
  <c r="S7" i="1"/>
  <c r="R5" i="9"/>
  <c r="P34"/>
  <c r="P20"/>
  <c r="P25"/>
  <c r="P38"/>
  <c r="P41"/>
  <c r="P43"/>
  <c r="P46"/>
  <c r="P61"/>
  <c r="P5" i="10"/>
  <c r="P8"/>
  <c r="P9"/>
  <c r="P15"/>
  <c r="P31"/>
  <c r="P33"/>
  <c r="P19"/>
  <c r="P4"/>
  <c r="P6"/>
  <c r="P7"/>
  <c r="P10"/>
  <c r="P36"/>
  <c r="P38"/>
  <c r="P18"/>
  <c r="P230"/>
  <c r="P45"/>
  <c r="P52"/>
  <c r="P231"/>
  <c r="P232"/>
  <c r="P233"/>
  <c r="P89"/>
  <c r="P60"/>
  <c r="P63"/>
  <c r="P234"/>
  <c r="P235"/>
  <c r="P34"/>
  <c r="P21"/>
  <c r="P28"/>
  <c r="P32"/>
  <c r="P11"/>
  <c r="P39"/>
  <c r="P22"/>
  <c r="P53"/>
  <c r="P54"/>
  <c r="P24"/>
  <c r="P90"/>
  <c r="P91"/>
  <c r="P92"/>
  <c r="P93"/>
  <c r="P94"/>
  <c r="P95"/>
  <c r="P96"/>
  <c r="P97"/>
  <c r="P98"/>
  <c r="P13"/>
  <c r="P16"/>
  <c r="P99"/>
  <c r="P100"/>
  <c r="P72"/>
  <c r="P29"/>
  <c r="P68"/>
  <c r="P76"/>
  <c r="P101"/>
  <c r="P44"/>
  <c r="P77"/>
  <c r="P102"/>
  <c r="P26"/>
  <c r="P17"/>
  <c r="P73"/>
  <c r="P103"/>
  <c r="P104"/>
  <c r="P71"/>
  <c r="P74"/>
  <c r="P78"/>
  <c r="P105"/>
  <c r="P106"/>
  <c r="P65"/>
  <c r="P107"/>
  <c r="P108"/>
  <c r="P109"/>
  <c r="P79"/>
  <c r="P110"/>
  <c r="P111"/>
  <c r="P56"/>
  <c r="P112"/>
  <c r="P113"/>
  <c r="P114"/>
  <c r="P115"/>
  <c r="P116"/>
  <c r="P117"/>
  <c r="P118"/>
  <c r="P75"/>
  <c r="P43"/>
  <c r="P64"/>
  <c r="P25"/>
  <c r="P23"/>
  <c r="P37"/>
  <c r="P40"/>
  <c r="P12"/>
  <c r="P55"/>
  <c r="P27"/>
  <c r="P119"/>
  <c r="P14"/>
  <c r="P80"/>
  <c r="P120"/>
  <c r="P121"/>
  <c r="P122"/>
  <c r="P123"/>
  <c r="P124"/>
  <c r="P81"/>
  <c r="P125"/>
  <c r="P126"/>
  <c r="P127"/>
  <c r="P82"/>
  <c r="P128"/>
  <c r="P83"/>
  <c r="P84"/>
  <c r="P129"/>
  <c r="P85"/>
  <c r="P131"/>
  <c r="P132"/>
  <c r="P133"/>
  <c r="P49"/>
  <c r="P57"/>
  <c r="P236"/>
  <c r="P41"/>
  <c r="P46"/>
  <c r="P50"/>
  <c r="P58"/>
  <c r="P61"/>
  <c r="P66"/>
  <c r="P69"/>
  <c r="P86"/>
  <c r="P87"/>
  <c r="P134"/>
  <c r="P47"/>
  <c r="P20"/>
  <c r="P30"/>
  <c r="P35"/>
  <c r="P42"/>
  <c r="P48"/>
  <c r="P51"/>
  <c r="P59"/>
  <c r="P62"/>
  <c r="P67"/>
  <c r="P70"/>
  <c r="P88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R8" i="5"/>
  <c r="P4"/>
  <c r="M44" i="11" s="1"/>
  <c r="P45"/>
  <c r="H43"/>
  <c r="O43"/>
  <c r="R61"/>
  <c r="R49"/>
  <c r="J49"/>
  <c r="N61"/>
  <c r="P44"/>
  <c r="H49"/>
  <c r="H55"/>
  <c r="L49"/>
  <c r="N49"/>
  <c r="L51"/>
  <c r="J57"/>
  <c r="R45"/>
  <c r="L63"/>
  <c r="E74" s="1"/>
  <c r="K44"/>
  <c r="N17"/>
  <c r="N50"/>
  <c r="L50"/>
  <c r="N56"/>
  <c r="R44"/>
  <c r="J56"/>
  <c r="N44"/>
  <c r="Q44"/>
  <c r="J55"/>
  <c r="N43"/>
  <c r="N55"/>
  <c r="N51"/>
  <c r="M55"/>
  <c r="M49"/>
  <c r="E51" s="1"/>
  <c r="K43"/>
  <c r="R43"/>
  <c r="L43"/>
  <c r="J43"/>
  <c r="J45"/>
  <c r="J44"/>
  <c r="E10"/>
  <c r="E28"/>
  <c r="E14"/>
  <c r="H44"/>
  <c r="E65"/>
  <c r="E72"/>
  <c r="E27"/>
  <c r="E11"/>
  <c r="E17"/>
  <c r="E33"/>
  <c r="E61"/>
  <c r="E57"/>
  <c r="E84"/>
  <c r="E54"/>
  <c r="E58" l="1"/>
  <c r="E48"/>
  <c r="E47"/>
  <c r="E44"/>
  <c r="E43"/>
  <c r="E49"/>
  <c r="E46"/>
  <c r="E63"/>
  <c r="E45"/>
  <c r="E80"/>
  <c r="E78"/>
  <c r="E67"/>
</calcChain>
</file>

<file path=xl/sharedStrings.xml><?xml version="1.0" encoding="utf-8"?>
<sst xmlns="http://schemas.openxmlformats.org/spreadsheetml/2006/main" count="4519" uniqueCount="2354">
  <si>
    <t>G Przechlewo</t>
  </si>
  <si>
    <t>Tulejbicz Oliwia</t>
  </si>
  <si>
    <t>Baltruczyk Nicole</t>
  </si>
  <si>
    <t>Kropidłowska Monika</t>
  </si>
  <si>
    <t>Zakowska Edyta</t>
  </si>
  <si>
    <t>Brzeska Weronika</t>
  </si>
  <si>
    <t>Brzeska Patrycja</t>
  </si>
  <si>
    <t>Krawczyk Justyna</t>
  </si>
  <si>
    <t>Zblewska Helena</t>
  </si>
  <si>
    <t>G.Rokity</t>
  </si>
  <si>
    <t>Syldatk Natalia</t>
  </si>
  <si>
    <t>Wiszczowata Paulina</t>
  </si>
  <si>
    <t>Dawidowska Emilia</t>
  </si>
  <si>
    <t>Traczyńska Roksana</t>
  </si>
  <si>
    <t>Osowska Justyna</t>
  </si>
  <si>
    <t>Wenta Justyna</t>
  </si>
  <si>
    <t>Szuster Martyna</t>
  </si>
  <si>
    <t>Rutkowska Krystyna</t>
  </si>
  <si>
    <t>Jutrzenka Trzebiatowska Iwona</t>
  </si>
  <si>
    <t>Zender Patrycja</t>
  </si>
  <si>
    <t>Dareszk Patrycja</t>
  </si>
  <si>
    <t>Penk Dominika</t>
  </si>
  <si>
    <t>Gostomczyk Ewelina</t>
  </si>
  <si>
    <t xml:space="preserve">CROSS FESTIVAL
WYNIKI
2011/2012
BIEG OTWARTY – kobiety
</t>
  </si>
  <si>
    <t>Przynależność</t>
  </si>
  <si>
    <t>24I.X</t>
  </si>
  <si>
    <t>11.XI</t>
  </si>
  <si>
    <t>V</t>
  </si>
  <si>
    <t>Trzebiatowska Kamila</t>
  </si>
  <si>
    <t>TALEX – Borzytuchom</t>
  </si>
  <si>
    <t>Dolna Ewelina</t>
  </si>
  <si>
    <t>GKS – Kołczygłowy</t>
  </si>
  <si>
    <t>Cichocka Angelika</t>
  </si>
  <si>
    <t>Serafinowska Julia</t>
  </si>
  <si>
    <t>Pochranowicz Aleksandra</t>
  </si>
  <si>
    <t>AZS Uniwersytet Gdański</t>
  </si>
  <si>
    <t>Oleszkiewicz Justyna</t>
  </si>
  <si>
    <t>Kalinowska Joanna</t>
  </si>
  <si>
    <t>Stoltman Edyta</t>
  </si>
  <si>
    <t>Socha Maryla</t>
  </si>
  <si>
    <t>Kołodziejczyk Martyna</t>
  </si>
  <si>
    <t>Rychnowy</t>
  </si>
  <si>
    <t>Zientarska Joanna</t>
  </si>
  <si>
    <t>Dzienniak Natalia</t>
  </si>
  <si>
    <t>LLKS Skórcz</t>
  </si>
  <si>
    <t>Paprocka Ewelina</t>
  </si>
  <si>
    <t>Obliwice</t>
  </si>
  <si>
    <t>Dzięcioł Katarzyna</t>
  </si>
  <si>
    <t>Łodzież</t>
  </si>
  <si>
    <t>Kliniewska Paulina</t>
  </si>
  <si>
    <t>Remus Kościerzyna</t>
  </si>
  <si>
    <t>Żmuda Trzebiatowska Sara</t>
  </si>
  <si>
    <t>Zadworna Magdalena</t>
  </si>
  <si>
    <t>Krak Kraków</t>
  </si>
  <si>
    <t>Rożek Anna</t>
  </si>
  <si>
    <t>Chojniczanka</t>
  </si>
  <si>
    <t>Zblewska Karolina</t>
  </si>
  <si>
    <t>Talex – Borzytuchom</t>
  </si>
  <si>
    <t>-</t>
  </si>
  <si>
    <t xml:space="preserve">CROSS FESTIVAL/ 
WYNIKI
2011/2012
BIEG OTWARTY – mężczyźni
</t>
  </si>
  <si>
    <t>22. IX</t>
  </si>
  <si>
    <t>Kaszewski Zbigniew</t>
  </si>
  <si>
    <t>Kosiński Tomasz</t>
  </si>
  <si>
    <t>Gawron Piotr</t>
  </si>
  <si>
    <t>Świątek Brzeźiński Paweł</t>
  </si>
  <si>
    <t>Ugoszcz</t>
  </si>
  <si>
    <t>Scigała Jarosław</t>
  </si>
  <si>
    <t>Chyrkowski Dariusz</t>
  </si>
  <si>
    <t>Przewóz</t>
  </si>
  <si>
    <t>Wilma Dawid</t>
  </si>
  <si>
    <t>LO Bytów</t>
  </si>
  <si>
    <t>Zblewski Tadeusz</t>
  </si>
  <si>
    <t>Ciecierski Damian</t>
  </si>
  <si>
    <t>Guzowski Denis</t>
  </si>
  <si>
    <t>Kryczka Stanisław</t>
  </si>
  <si>
    <t>Mierzejewski Sławek</t>
  </si>
  <si>
    <t>Wróblewski Rafał</t>
  </si>
  <si>
    <t>Szkoła Tuchomie</t>
  </si>
  <si>
    <t>Gimnazjum 2 Bytów</t>
  </si>
  <si>
    <t>Gostomczyk Karol</t>
  </si>
  <si>
    <t>Studzienice</t>
  </si>
  <si>
    <t>Wałdoch Karol</t>
  </si>
  <si>
    <t>Kass Adrian</t>
  </si>
  <si>
    <t>Wroński Tomasz</t>
  </si>
  <si>
    <t>Jankowski Sławomir</t>
  </si>
  <si>
    <t>Cuppa Miłosz</t>
  </si>
  <si>
    <t>Gliszczyński Marek</t>
  </si>
  <si>
    <t>Kamiński Patryk</t>
  </si>
  <si>
    <t>Rudnik Damian</t>
  </si>
  <si>
    <t>Paprocki Krzysztof</t>
  </si>
  <si>
    <t>GKS Tęcza Nowa Wieś L.</t>
  </si>
  <si>
    <t>Żychski Marcin</t>
  </si>
  <si>
    <t>Wiking Rychynowy</t>
  </si>
  <si>
    <t>Wagner Sebastian</t>
  </si>
  <si>
    <t>KB,,TV Refrath”</t>
  </si>
  <si>
    <t xml:space="preserve">Dorszyński Grzegorz </t>
  </si>
  <si>
    <t>Mucha Bastian</t>
  </si>
  <si>
    <t>Wnuk Błażej</t>
  </si>
  <si>
    <t>Garus Krzysztof</t>
  </si>
  <si>
    <t>Brda Przechlewo</t>
  </si>
  <si>
    <t>Treder Sebastian</t>
  </si>
  <si>
    <t>Meyer Ireneusz</t>
  </si>
  <si>
    <t>Nonas Vasilis</t>
  </si>
  <si>
    <t>Jasiński Piotr</t>
  </si>
  <si>
    <t>ZSR CKU Łodzież</t>
  </si>
  <si>
    <t>Lach Krystian</t>
  </si>
  <si>
    <t>Jank Mateusz</t>
  </si>
  <si>
    <t>Mański Paweł</t>
  </si>
  <si>
    <t>Troniewicz Adrian</t>
  </si>
  <si>
    <t>CKU Łodzież</t>
  </si>
  <si>
    <t>Wróblewski Leszek</t>
  </si>
  <si>
    <t>Baszta Bytów</t>
  </si>
  <si>
    <t>\</t>
  </si>
  <si>
    <t>Klub Biegacza ,,Goch”</t>
  </si>
  <si>
    <t>Bucholz Patryk</t>
  </si>
  <si>
    <t>Jeszka Dariusz</t>
  </si>
  <si>
    <t>Szczepański Bartłomiej</t>
  </si>
  <si>
    <t>Lejk Grzegorz</t>
  </si>
  <si>
    <t>GTS Czarna Dąbrówka</t>
  </si>
  <si>
    <t>Rumiński Wojciech</t>
  </si>
  <si>
    <t>Wiśniewski Mieczysław</t>
  </si>
  <si>
    <t>Szkoła Policji Słupsk</t>
  </si>
  <si>
    <t>Jemczyk Łukasz</t>
  </si>
  <si>
    <t>Wnuk Stanisław</t>
  </si>
  <si>
    <t>Florian Chojnice</t>
  </si>
  <si>
    <t>Zębala Sławomir</t>
  </si>
  <si>
    <t>Baranowski Andrzej</t>
  </si>
  <si>
    <t>Niestowarzyszony</t>
  </si>
  <si>
    <t>Rybarczyk Maciej</t>
  </si>
  <si>
    <t>Szczerba Piotr</t>
  </si>
  <si>
    <t>Wajs Damian</t>
  </si>
  <si>
    <t>Gostkowski Łukasz</t>
  </si>
  <si>
    <t>KB Goch Bytów</t>
  </si>
  <si>
    <t>Owśnicki Wojciech</t>
  </si>
  <si>
    <t>Krawczyk Przemysław</t>
  </si>
  <si>
    <t>Mrożek Krystian</t>
  </si>
  <si>
    <t>Maturzyński Mirosław</t>
  </si>
  <si>
    <t>Wenta Jakub</t>
  </si>
  <si>
    <t>Pobłocki Wojciech</t>
  </si>
  <si>
    <t>Rudnik Jerzy</t>
  </si>
  <si>
    <t>Szrywer Daniel</t>
  </si>
  <si>
    <t>Stoltman Robert</t>
  </si>
  <si>
    <t>Glazik Dariusz</t>
  </si>
  <si>
    <t>Witkowski Krzysztof</t>
  </si>
  <si>
    <t>Świec Sławno</t>
  </si>
  <si>
    <t>Wałdoch Marcin</t>
  </si>
  <si>
    <t>Rachwał Adam</t>
  </si>
  <si>
    <t>KS GKS Kołczygłowy</t>
  </si>
  <si>
    <t>Struniawski Jan</t>
  </si>
  <si>
    <t>Wenta Lechosław</t>
  </si>
  <si>
    <t>Grabaszewski Piotr</t>
  </si>
  <si>
    <t>GrabarzTeam</t>
  </si>
  <si>
    <t>Sazon Zbigniew</t>
  </si>
  <si>
    <t>Błaż Wiktor</t>
  </si>
  <si>
    <t xml:space="preserve">Garski Mirosław </t>
  </si>
  <si>
    <t>Baranowski Maciej</t>
  </si>
  <si>
    <t>Gostomski Denis</t>
  </si>
  <si>
    <t>Fronczak Kamil</t>
  </si>
  <si>
    <t xml:space="preserve">CROSS FESTIVAL/ Biegiem przez Dorzecze Słupi
WYNIKI DRUŻYNOWE   2008/2009
GIMNAZJUM
</t>
  </si>
  <si>
    <t>PUNKTACJA</t>
  </si>
  <si>
    <t>Gim. nr 1 Bytów</t>
  </si>
  <si>
    <t>Gimnazjum Borzytuchom-dziewczęta</t>
  </si>
  <si>
    <t>Gim Nakla-dziewczęta</t>
  </si>
  <si>
    <t>Gimnazjum Borowy Młyn-dziewcząta</t>
  </si>
  <si>
    <t>Gim Chojnice-dziewczęta</t>
  </si>
  <si>
    <t>Gim Rychnowy-dziewczęta</t>
  </si>
  <si>
    <t>Gim. nr 2 Bytów</t>
  </si>
  <si>
    <t>Gim.  Kołczygłowy</t>
  </si>
  <si>
    <t>Gimnazjum Borzytuchom-chłopcy</t>
  </si>
  <si>
    <t>Gim Nakla-chłopcy</t>
  </si>
  <si>
    <t>Gimnazjum Borowy Młyn-chłopcy</t>
  </si>
  <si>
    <t>Gim Chojnice-chłopcy</t>
  </si>
  <si>
    <t>Gim Rychnowy-chłopcy</t>
  </si>
  <si>
    <t>Gim. Borowy Młyn</t>
  </si>
  <si>
    <t>Gim. Przechlewo</t>
  </si>
  <si>
    <t>Gim. Nożyno</t>
  </si>
  <si>
    <t>Gim. Nr 1 Bytów-dziewczęta</t>
  </si>
  <si>
    <t>Gim Lipnica-dziewczęta</t>
  </si>
  <si>
    <t>Gimnazjum Przechlewo-dz</t>
  </si>
  <si>
    <t>Gim Półczno-dziewczęta</t>
  </si>
  <si>
    <t>Gim Brzeźno Szlacheckie-dz</t>
  </si>
  <si>
    <t>Gim. Dretyń</t>
  </si>
  <si>
    <t>G. Sławno- dziewczęta</t>
  </si>
  <si>
    <t xml:space="preserve">Gim. 1  Człuchów </t>
  </si>
  <si>
    <t>Gim nr 1 Bytów-chłopcy</t>
  </si>
  <si>
    <t>Gim Lipnica-chłopcy</t>
  </si>
  <si>
    <t>Gim Przechlewo-chłopcy</t>
  </si>
  <si>
    <t>Gim Półczno-chłopcy</t>
  </si>
  <si>
    <t>Gim Brzeźno Szlacheckie-ch</t>
  </si>
  <si>
    <t>Gim. Nakla</t>
  </si>
  <si>
    <t>g. Sławno- chłopcy</t>
  </si>
  <si>
    <t>Gim. 1 Lipnica</t>
  </si>
  <si>
    <t>Gim. Ugoszcz</t>
  </si>
  <si>
    <t>Gimnazjum nr 2 Bytów-dziewczęta</t>
  </si>
  <si>
    <t>Gim. Ugoszcz-dziewczęta</t>
  </si>
  <si>
    <t>Gim Tuchomie-dziewczęta</t>
  </si>
  <si>
    <t>gim Objazda-dziewczęta</t>
  </si>
  <si>
    <t>Gim 5 Słupsk-dziewczęta</t>
  </si>
  <si>
    <t>Gim. Kościerzyna</t>
  </si>
  <si>
    <t>G. Tuchlino-dz</t>
  </si>
  <si>
    <t>Gim. Tuchomie</t>
  </si>
  <si>
    <t>Gimnazjum nr 2 Bytów-chłopcy</t>
  </si>
  <si>
    <t>Gim. Ugoszcz-chłopcy</t>
  </si>
  <si>
    <t>Gim Tuchomie-chłopcy</t>
  </si>
  <si>
    <t>Gim Objazda -chłopcy</t>
  </si>
  <si>
    <t>Gim 5 Słupsk-chłopcy</t>
  </si>
  <si>
    <t>Gim. Konarzyny</t>
  </si>
  <si>
    <t>G. Tcuhlino-ch</t>
  </si>
  <si>
    <t>Gim  1 Lębork</t>
  </si>
  <si>
    <t>Gim. Parchowo</t>
  </si>
  <si>
    <t>Gim. Kołczygłowy-dziewczęta</t>
  </si>
  <si>
    <t>Gim Starkowo-dziewczęta</t>
  </si>
  <si>
    <t>Gim Konarzyny-dziewczęta</t>
  </si>
  <si>
    <t>Gim Łebień-dziewczęta</t>
  </si>
  <si>
    <t>Gim Skorzewo-dziewczęta</t>
  </si>
  <si>
    <t>Gim. Tuchlino</t>
  </si>
  <si>
    <t>Gim. Sławno</t>
  </si>
  <si>
    <t>Gim. Kołczygłowy-chłopcy</t>
  </si>
  <si>
    <t>Gim Starkowo-chłopcy</t>
  </si>
  <si>
    <t>Gim Konarzyny-chłopcy</t>
  </si>
  <si>
    <t>Gim Łebień-chłopcy</t>
  </si>
  <si>
    <t>Gim Skorzewo-chłopcy</t>
  </si>
  <si>
    <t>Gim. Objazda</t>
  </si>
  <si>
    <t>Gim. Damnica</t>
  </si>
  <si>
    <t xml:space="preserve">Gim. Miastko </t>
  </si>
  <si>
    <t>Gim. Nożyno-dziewczęta</t>
  </si>
  <si>
    <t>Gim. Człuchów-dziewczęta</t>
  </si>
  <si>
    <t>Gim  Lębork-dziewczęta</t>
  </si>
  <si>
    <t>Gim Miastko-dziewczęta</t>
  </si>
  <si>
    <t>Gim Łubno-dziewczęta</t>
  </si>
  <si>
    <t>Gim. 2 Chojnice</t>
  </si>
  <si>
    <t>Gim. Nożyno-chłopcy</t>
  </si>
  <si>
    <t>Gim Człuchów -chlopcy</t>
  </si>
  <si>
    <t>Gim  Lębork-chłopcy</t>
  </si>
  <si>
    <t>Gim. Miastko-chłopcy</t>
  </si>
  <si>
    <t>Gim Łubno-chłopcy</t>
  </si>
  <si>
    <t>Gim. Brzeźno Szlacheckie</t>
  </si>
  <si>
    <t>Gim. 5 Słupsk</t>
  </si>
  <si>
    <t>Gim. Starkowo</t>
  </si>
  <si>
    <t>Gim.Dretyń-dziewczęta</t>
  </si>
  <si>
    <t>Gimnazjum Koscierzyna -dziewczęta</t>
  </si>
  <si>
    <t>Gim Parchowo-dziewczęta</t>
  </si>
  <si>
    <t>Gim Studzienice-dziewczęta</t>
  </si>
  <si>
    <t>Gim Tursko-dziewczęta</t>
  </si>
  <si>
    <t>Gim. Skorzewo</t>
  </si>
  <si>
    <t>Gim. Łubno</t>
  </si>
  <si>
    <t>Gim Dretyń-chłopcy</t>
  </si>
  <si>
    <t>Gimnazjum Kościerzyna-chłopcy</t>
  </si>
  <si>
    <t>Gim Parchowo-chłopcy</t>
  </si>
  <si>
    <t>Gim Studzienice-chłopcy</t>
  </si>
  <si>
    <t>Gim Tursko-chłopcy</t>
  </si>
  <si>
    <t>Gim Tursko</t>
  </si>
  <si>
    <t>Gim Rychnowy</t>
  </si>
  <si>
    <t>Gim Czarna Dąbrówka</t>
  </si>
  <si>
    <t>Gim. Wielki Klincz</t>
  </si>
  <si>
    <t>Gim. Niepoględzie</t>
  </si>
  <si>
    <t>Gim Wicko</t>
  </si>
  <si>
    <t>Gim. Sławsko</t>
  </si>
  <si>
    <t>Gim. 1 Ustka</t>
  </si>
  <si>
    <t>Szkoła Podstawowa</t>
  </si>
  <si>
    <t>Sp 5 Bytów</t>
  </si>
  <si>
    <t>Sp Kołczygłowy</t>
  </si>
  <si>
    <t>Sp Borowy Młyn</t>
  </si>
  <si>
    <t>Sp Borzytuchom</t>
  </si>
  <si>
    <t>Sp 2 Bytów</t>
  </si>
  <si>
    <t xml:space="preserve">Dziewczęta </t>
  </si>
  <si>
    <t>Chłopcy</t>
  </si>
  <si>
    <t>Dziewczęta</t>
  </si>
  <si>
    <t>1996/97</t>
  </si>
  <si>
    <t>1998/99</t>
  </si>
  <si>
    <t>2000/2001</t>
  </si>
  <si>
    <t>Sp Lipnica</t>
  </si>
  <si>
    <t>Sp Tuchomie</t>
  </si>
  <si>
    <t>Sp Parchowo</t>
  </si>
  <si>
    <t>Sp Brzeźno Szlacheckie</t>
  </si>
  <si>
    <t>Sp Szczenurze</t>
  </si>
  <si>
    <t xml:space="preserve">dziewczęta </t>
  </si>
  <si>
    <t>dziewczęta</t>
  </si>
  <si>
    <t>chłopcy</t>
  </si>
  <si>
    <t>SP Trzebielino</t>
  </si>
  <si>
    <t>SP  Przechlewo</t>
  </si>
  <si>
    <t>SP 1 Człuchów</t>
  </si>
  <si>
    <t>Sp Studzienice</t>
  </si>
  <si>
    <t>Sp Dretyń</t>
  </si>
  <si>
    <t>Sp Ugoszcz</t>
  </si>
  <si>
    <t>Sp Rokity</t>
  </si>
  <si>
    <t>Sp Konarzyny</t>
  </si>
  <si>
    <t>SP Brzeźno Szlacheckie</t>
  </si>
  <si>
    <t>SP Gostkowo</t>
  </si>
  <si>
    <t>SP Niezabyszewo</t>
  </si>
  <si>
    <t>SP Szczenurze</t>
  </si>
  <si>
    <t>SP Niestępowo</t>
  </si>
  <si>
    <t>Sp Czarna Dabrówka</t>
  </si>
  <si>
    <t>Sp Lębork</t>
  </si>
  <si>
    <t>Sp Jasień</t>
  </si>
  <si>
    <t>Sp Tuchlino</t>
  </si>
  <si>
    <t>SP Dąbrówka</t>
  </si>
  <si>
    <t>SP Dretyń</t>
  </si>
  <si>
    <t>SP Suchorze</t>
  </si>
  <si>
    <t>Sp 5 Słupsk</t>
  </si>
  <si>
    <t>SP Głobino</t>
  </si>
  <si>
    <t>SP 1 Miastko</t>
  </si>
  <si>
    <t>SP 7 Słupsk</t>
  </si>
  <si>
    <t>SP 1 Kościerzyna</t>
  </si>
  <si>
    <t>SP  Lebork</t>
  </si>
  <si>
    <t>SP 5 Słupsk</t>
  </si>
  <si>
    <t>Sp Czarna Dąbrówka</t>
  </si>
  <si>
    <t>SP Skorzewo</t>
  </si>
  <si>
    <t xml:space="preserve">SP Nakla </t>
  </si>
  <si>
    <t>SP 2 Miastko</t>
  </si>
  <si>
    <t>Sp Polnica</t>
  </si>
  <si>
    <t>Sp Chojnice</t>
  </si>
  <si>
    <t>Sp Łubno</t>
  </si>
  <si>
    <t>Sp Nożyno</t>
  </si>
  <si>
    <t>Sp Kotlino</t>
  </si>
  <si>
    <t>Sp Sianów</t>
  </si>
  <si>
    <t>Sp Wałdowo</t>
  </si>
  <si>
    <t>Sp Tursko</t>
  </si>
  <si>
    <t>Sp Motarzyno</t>
  </si>
  <si>
    <t>Sp Sierakowice</t>
  </si>
  <si>
    <t>Sp 7 Koszalin</t>
  </si>
  <si>
    <t>Sp Linia</t>
  </si>
  <si>
    <t>Sp Rekowo</t>
  </si>
  <si>
    <t>Sp Lipusz</t>
  </si>
  <si>
    <t>Sp 21 Gdynia</t>
  </si>
  <si>
    <t>Sp Sycewice</t>
  </si>
  <si>
    <t>Sp Łyśniewo</t>
  </si>
  <si>
    <t>Sp Niepoględzie</t>
  </si>
  <si>
    <t>Sp Kobylnica</t>
  </si>
  <si>
    <t>Sp 2 kościerzyna</t>
  </si>
  <si>
    <t>Sp 10 Lubin</t>
  </si>
  <si>
    <t>Sp Wielki Podleś</t>
  </si>
  <si>
    <t>Sp Wielki Klincz</t>
  </si>
  <si>
    <t>Sp Sławsko</t>
  </si>
  <si>
    <t>SZKOŁA PODSTAWOWA</t>
  </si>
  <si>
    <t>CROSS FESTIVAL WYNIKI 2008/2009 Rocznik 1996/1997-Dziewczęta</t>
  </si>
  <si>
    <t>CROSS FESTIVAL WYNIKI 2008/2009 Rocznik 1996/1997-Chłopcy</t>
  </si>
  <si>
    <t>Miejsce</t>
  </si>
  <si>
    <t>Nazwa Szkoły</t>
  </si>
  <si>
    <t>Punktacja</t>
  </si>
  <si>
    <t>Imię Nazwisko</t>
  </si>
  <si>
    <t>Rok ur.</t>
  </si>
  <si>
    <t xml:space="preserve">Szkoła </t>
  </si>
  <si>
    <t>Punkty</t>
  </si>
  <si>
    <t>Wilkowski Tomasz</t>
  </si>
  <si>
    <t xml:space="preserve">Treder Patrycja </t>
  </si>
  <si>
    <t xml:space="preserve"> Serafinowski Dominik</t>
  </si>
  <si>
    <t xml:space="preserve">Malek Daniel </t>
  </si>
  <si>
    <t>Marlena Kreft</t>
  </si>
  <si>
    <t xml:space="preserve"> Galikowski Michał</t>
  </si>
  <si>
    <t>Stawarz Joanna</t>
  </si>
  <si>
    <t>Gliwa Jakub</t>
  </si>
  <si>
    <t>Gierak Daria</t>
  </si>
  <si>
    <t xml:space="preserve"> Gliniecki Nikodem</t>
  </si>
  <si>
    <t>Kluck Sandra</t>
  </si>
  <si>
    <t xml:space="preserve"> Prondziński Karol</t>
  </si>
  <si>
    <t>Klaudia Drab</t>
  </si>
  <si>
    <t xml:space="preserve"> Lass Adrian</t>
  </si>
  <si>
    <t>Hinc Anna</t>
  </si>
  <si>
    <t>Pluto- Prądzyński Krzysztof</t>
  </si>
  <si>
    <t>CROSS FESTIVAL WYNIKI 2008/2009 Rocznik 1998/1999-Chłopcy</t>
  </si>
  <si>
    <t>CROSS FESTIVAL WYNIKI 2008/2009 Rocznik 1998/1999-Dziewczęta</t>
  </si>
  <si>
    <t>Natalia Prondzińska</t>
  </si>
  <si>
    <t xml:space="preserve">Kiełpiński Dawid </t>
  </si>
  <si>
    <t>Karolina Woszczyk</t>
  </si>
  <si>
    <t>Wirkus Samuel</t>
  </si>
  <si>
    <t>Patrycja  Jasnoch</t>
  </si>
  <si>
    <t>Weronika Gliniecka</t>
  </si>
  <si>
    <t>Jasnoch Przemysław</t>
  </si>
  <si>
    <t>Bojke Ewa</t>
  </si>
  <si>
    <t>Franc Kacper</t>
  </si>
  <si>
    <t>Karolina Glodowska</t>
  </si>
  <si>
    <t>Gliniecki Patryk</t>
  </si>
  <si>
    <t>Deręgowska Martyna</t>
  </si>
  <si>
    <t>Woś Adam</t>
  </si>
  <si>
    <t>Agata Guła</t>
  </si>
  <si>
    <t>Agata Adamczyk</t>
  </si>
  <si>
    <t>Osowski Bartłomiej</t>
  </si>
  <si>
    <t>Anna Pliszka</t>
  </si>
  <si>
    <t>CROSS FESTIVAL WYNIKI 2008/2009 Rocznik 2000/2001-Dziewczęta</t>
  </si>
  <si>
    <t>CROSS FESTIVAL WYNIKI 2008/2009 Rocznik 2000/2001-Chłopcy</t>
  </si>
  <si>
    <t xml:space="preserve">Karol Trzebiatowski </t>
  </si>
  <si>
    <t>Maciej Cuppa</t>
  </si>
  <si>
    <t xml:space="preserve">Hejna Paulina </t>
  </si>
  <si>
    <t>Szypryt Jakub</t>
  </si>
  <si>
    <t>Cichanowicz Marta</t>
  </si>
  <si>
    <t>Mikołaj Rzepka</t>
  </si>
  <si>
    <t>Dudzik Patrycja</t>
  </si>
  <si>
    <t>Damian Woszczyk</t>
  </si>
  <si>
    <t>Radosław Łopato</t>
  </si>
  <si>
    <t>Klaudia Jędruszak</t>
  </si>
  <si>
    <t>Bronk Mateusz</t>
  </si>
  <si>
    <t>Stoltman Katarzyna</t>
  </si>
  <si>
    <t>Kacper Chajecki</t>
  </si>
  <si>
    <t>Hubert Szulc</t>
  </si>
  <si>
    <t xml:space="preserve">Dawid Zander </t>
  </si>
  <si>
    <t xml:space="preserve">CROSS FESTIVAL- 2008/2009                                                            Dziewczęta                                                                                          Gimnazjum     </t>
  </si>
  <si>
    <t>Imię nazwisko</t>
  </si>
  <si>
    <t>Szkoła</t>
  </si>
  <si>
    <t>G. Borzytuchom</t>
  </si>
  <si>
    <t>Kamila Trzebiatowska</t>
  </si>
  <si>
    <t>Karolina Labuda</t>
  </si>
  <si>
    <t>G. Nożyno</t>
  </si>
  <si>
    <t>Patrycja Pluto-Prądzyńska</t>
  </si>
  <si>
    <t>Lass Marta</t>
  </si>
  <si>
    <t>Justyna Oleszkiewicz</t>
  </si>
  <si>
    <t>Martyna Leśniańska</t>
  </si>
  <si>
    <t>G. Kołczygłowy</t>
  </si>
  <si>
    <t>Aleksandra Mańska</t>
  </si>
  <si>
    <t>Głodowska Daria</t>
  </si>
  <si>
    <t>Malgorzata Cichosz</t>
  </si>
  <si>
    <t>CROSS FESTIVAL- 2008/2009                                                                Chłopcy                                                                                                Gimnazjum</t>
  </si>
  <si>
    <t>Brzeski Karol</t>
  </si>
  <si>
    <t>G. Dretyń</t>
  </si>
  <si>
    <t xml:space="preserve"> Mański Marek</t>
  </si>
  <si>
    <t>Tomasz Kosiński</t>
  </si>
  <si>
    <t>G. Nakla</t>
  </si>
  <si>
    <t>Jakuć Denis</t>
  </si>
  <si>
    <t>Krzysztof Zblewski</t>
  </si>
  <si>
    <t>Maślanik Piotr</t>
  </si>
  <si>
    <t>G. 1 Człuchów</t>
  </si>
  <si>
    <t>Pawłowicz Damian</t>
  </si>
  <si>
    <t>03.XII</t>
  </si>
  <si>
    <t>03.12</t>
  </si>
  <si>
    <t>Labuda Karolina</t>
  </si>
  <si>
    <t>Reszka Michalina</t>
  </si>
  <si>
    <t>Piechowski Piotr</t>
  </si>
  <si>
    <t>ZSD Bytów</t>
  </si>
  <si>
    <t>Hinc Radosła</t>
  </si>
  <si>
    <t>Jedynka Bytów</t>
  </si>
  <si>
    <t>GKS Kołczygłowy</t>
  </si>
  <si>
    <t>Bazarkin Wiktor</t>
  </si>
  <si>
    <t>Hammernik Łukasz</t>
  </si>
  <si>
    <t>Lemańczyk Dominik</t>
  </si>
  <si>
    <t>Pupka Lipiński Paskal</t>
  </si>
  <si>
    <t>Skalski Rafał</t>
  </si>
  <si>
    <t>SP Człuchów</t>
  </si>
  <si>
    <t>Cierzan Oskar</t>
  </si>
  <si>
    <t>Stoltmann Hubert</t>
  </si>
  <si>
    <t>Lejk Karol</t>
  </si>
  <si>
    <t>Jażdżewski Tomasz</t>
  </si>
  <si>
    <t>Megier Piotr</t>
  </si>
  <si>
    <t>Piechowski Roman</t>
  </si>
  <si>
    <t>Ginter Kacper</t>
  </si>
  <si>
    <t>Kobus Dominik</t>
  </si>
  <si>
    <t>Wolski Bartłomiej</t>
  </si>
  <si>
    <t xml:space="preserve">Ciemiński Adam </t>
  </si>
  <si>
    <t>Megier Patryk</t>
  </si>
  <si>
    <t xml:space="preserve">Szopinski Łukasz </t>
  </si>
  <si>
    <t>Gostomski Maciej</t>
  </si>
  <si>
    <t>SP Nozyno</t>
  </si>
  <si>
    <t>Łącki Adam</t>
  </si>
  <si>
    <t>Wnuk Lipiński Bartosz</t>
  </si>
  <si>
    <t xml:space="preserve"> </t>
  </si>
  <si>
    <t>Dudkiewicz Mateusz</t>
  </si>
  <si>
    <t>Trzebiatowski Kewin</t>
  </si>
  <si>
    <t>Mikulkski Krystian</t>
  </si>
  <si>
    <t>SP 3 Sławno</t>
  </si>
  <si>
    <t>Szyszka Michał</t>
  </si>
  <si>
    <t xml:space="preserve">Sikorski Maciej </t>
  </si>
  <si>
    <t>Niegolewski Andrzej</t>
  </si>
  <si>
    <t>Gosz Dawid</t>
  </si>
  <si>
    <t>Gosz Dariusz</t>
  </si>
  <si>
    <t>Niwald Sebastian</t>
  </si>
  <si>
    <t>Świątkowiak Paweł</t>
  </si>
  <si>
    <t>Szymanowski Kacper</t>
  </si>
  <si>
    <t>Oszmian Kacper</t>
  </si>
  <si>
    <t>Byczkowski Paweł</t>
  </si>
  <si>
    <t>Stromiński Adrian</t>
  </si>
  <si>
    <t>Godwin Piotr</t>
  </si>
  <si>
    <t>Łojek Maciej</t>
  </si>
  <si>
    <t>Ryngwelski Krzysztof</t>
  </si>
  <si>
    <t>Wojewski Mateusz</t>
  </si>
  <si>
    <t>Cymbałko Jakub</t>
  </si>
  <si>
    <t>Jeszka Sebastian</t>
  </si>
  <si>
    <t>Saliwon Patryk</t>
  </si>
  <si>
    <t xml:space="preserve"> Kozieł  Dawid</t>
  </si>
  <si>
    <t>Labuda Mikoła</t>
  </si>
  <si>
    <t>Meger Robert</t>
  </si>
  <si>
    <t>Kurs Dawid</t>
  </si>
  <si>
    <t>Data Filip</t>
  </si>
  <si>
    <t>Kropidłowski Krzysztof</t>
  </si>
  <si>
    <t>Cyrson Dominik</t>
  </si>
  <si>
    <t>Cecot Karol</t>
  </si>
  <si>
    <t>Kuczkowski Krystian</t>
  </si>
  <si>
    <t>Zylka Brajan</t>
  </si>
  <si>
    <t>Olesiak Paweł</t>
  </si>
  <si>
    <t>Sp Słosinko</t>
  </si>
  <si>
    <t>Babiarz Bartosz</t>
  </si>
  <si>
    <t>Malek Aleksander</t>
  </si>
  <si>
    <t>Mielewczyk Jakub</t>
  </si>
  <si>
    <t>Sawicki Michał</t>
  </si>
  <si>
    <t>Hinc Szymon</t>
  </si>
  <si>
    <t>Starzyński Dawid</t>
  </si>
  <si>
    <t>Wantoch Rekowski Maciej</t>
  </si>
  <si>
    <t>Cybulski Robert</t>
  </si>
  <si>
    <t>Wiśniewski Oskar</t>
  </si>
  <si>
    <t>Piotrowski Sebastian</t>
  </si>
  <si>
    <t>Tomczak Krystian</t>
  </si>
  <si>
    <t>Samolewski Rafał</t>
  </si>
  <si>
    <t>SP Brzeźno Sz</t>
  </si>
  <si>
    <t>Szyszka Jakub</t>
  </si>
  <si>
    <t>Orlikowski Hubert</t>
  </si>
  <si>
    <t>Woźniak Kamil</t>
  </si>
  <si>
    <t>Trzebiatowska Anna</t>
  </si>
  <si>
    <t>SP Swornegacie</t>
  </si>
  <si>
    <t>CMKL Człuchów</t>
  </si>
  <si>
    <t>Wirkus Sajana</t>
  </si>
  <si>
    <t xml:space="preserve">Trzebiatowska Weronika </t>
  </si>
  <si>
    <t>Mach Julia</t>
  </si>
  <si>
    <t>Mezek Magdalena</t>
  </si>
  <si>
    <t>Kopp Ostrowska Mirela</t>
  </si>
  <si>
    <t>Cuppa Natalia</t>
  </si>
  <si>
    <t>Piechowska Ola</t>
  </si>
  <si>
    <t>Gotz Maja</t>
  </si>
  <si>
    <t>Woronko Kamila</t>
  </si>
  <si>
    <t>Kapiszka Agata</t>
  </si>
  <si>
    <t>Kapiszka Weronika</t>
  </si>
  <si>
    <t>SP Borowy Mły</t>
  </si>
  <si>
    <t>Reca Julia</t>
  </si>
  <si>
    <t>Bulczak Agata</t>
  </si>
  <si>
    <t>SP Nożyno</t>
  </si>
  <si>
    <t>Borchardt Kaja</t>
  </si>
  <si>
    <t>Horn Brigida</t>
  </si>
  <si>
    <t>SP 2 Kościerzyna</t>
  </si>
  <si>
    <t>Kloske Natalia</t>
  </si>
  <si>
    <t xml:space="preserve">Szupińska Klaudia </t>
  </si>
  <si>
    <t>SP Chojnice</t>
  </si>
  <si>
    <t>Malek Agata</t>
  </si>
  <si>
    <t>Kapuścinska  Angelika</t>
  </si>
  <si>
    <t>Struzik Paulina</t>
  </si>
  <si>
    <t>Felskowska Marta</t>
  </si>
  <si>
    <t>Żelazny Milena</t>
  </si>
  <si>
    <t>Falkowska Weronika</t>
  </si>
  <si>
    <t>Jakubek Paulina</t>
  </si>
  <si>
    <t>Kośla Julia</t>
  </si>
  <si>
    <t>Durawa Izabela</t>
  </si>
  <si>
    <t>Szczerba Kinga</t>
  </si>
  <si>
    <t>Wojciechowska Paulina</t>
  </si>
  <si>
    <t>Jędruszak Klaudia</t>
  </si>
  <si>
    <t>Durawa Majka</t>
  </si>
  <si>
    <t>Tusk Karolina</t>
  </si>
  <si>
    <t>Miggel Ilona</t>
  </si>
  <si>
    <t>Butowska Marta</t>
  </si>
  <si>
    <t>Pluto Prondzyńska Monika</t>
  </si>
  <si>
    <t>Lasecka Wioletta</t>
  </si>
  <si>
    <t>Zaremba Adriana</t>
  </si>
  <si>
    <t>Syldatk Anita</t>
  </si>
  <si>
    <t>Cichosz Marlena</t>
  </si>
  <si>
    <t>Wenta Weronika</t>
  </si>
  <si>
    <t>Malek Kamila</t>
  </si>
  <si>
    <t>Konkol Hanna</t>
  </si>
  <si>
    <t>Krause Anna</t>
  </si>
  <si>
    <t>Dułak Kinga</t>
  </si>
  <si>
    <t>Wyłupek Mariola</t>
  </si>
  <si>
    <t>Józkowska Agnieszka</t>
  </si>
  <si>
    <t>Gańska Weronika</t>
  </si>
  <si>
    <t>Setera Aleksandra</t>
  </si>
  <si>
    <t xml:space="preserve">Szuster Alicja </t>
  </si>
  <si>
    <t>Synowiec Klaudia</t>
  </si>
  <si>
    <t>Dalecka Martyna</t>
  </si>
  <si>
    <t>Gostomska Wiktoria</t>
  </si>
  <si>
    <t>Lipińska Weronika</t>
  </si>
  <si>
    <t>Kopp- Ostrowska Sandra</t>
  </si>
  <si>
    <t>Filipek Roksana</t>
  </si>
  <si>
    <t xml:space="preserve">Wróbel Zuzanna </t>
  </si>
  <si>
    <t>Lasecka Klaudia</t>
  </si>
  <si>
    <t>Balińska Karolina</t>
  </si>
  <si>
    <t>Płaksa Wiktoria</t>
  </si>
  <si>
    <t>Ochałek Natalia</t>
  </si>
  <si>
    <t>Breszka Paulina</t>
  </si>
  <si>
    <t xml:space="preserve">Kifner Kamila </t>
  </si>
  <si>
    <t>Makarec Roksana</t>
  </si>
  <si>
    <t>Motow Paulina</t>
  </si>
  <si>
    <t>Kazimierczak Weronika</t>
  </si>
  <si>
    <t>Ginter Adriana</t>
  </si>
  <si>
    <t>Narloch Wiktoria</t>
  </si>
  <si>
    <t>Mickiewicz Eliza</t>
  </si>
  <si>
    <t>Androwska Aleksandra</t>
  </si>
  <si>
    <t>Kowalska Małgorzata</t>
  </si>
  <si>
    <t>Milkowska Daria</t>
  </si>
  <si>
    <t>Ruszkowska Beata</t>
  </si>
  <si>
    <t>Kluk Justyna</t>
  </si>
  <si>
    <t>Pobłocki Piotr</t>
  </si>
  <si>
    <t>UKS Ekonomik Maratonczyk Lębork</t>
  </si>
  <si>
    <t>Dworak Dawid</t>
  </si>
  <si>
    <t>Gałkowski Damian</t>
  </si>
  <si>
    <t>Sławsko</t>
  </si>
  <si>
    <t>Pek Daniel</t>
  </si>
  <si>
    <t>Rolbiecki Michał</t>
  </si>
  <si>
    <t>Skocelas Grzegorz</t>
  </si>
  <si>
    <t>Smołdzino</t>
  </si>
  <si>
    <t>Guzowski Dariusz</t>
  </si>
  <si>
    <t>Gumienny Paweł</t>
  </si>
  <si>
    <t>Garski Dawid</t>
  </si>
  <si>
    <t>Kozłowski Jerzy</t>
  </si>
  <si>
    <t>Wenelski Damian</t>
  </si>
  <si>
    <t>Maslanik Piotr</t>
  </si>
  <si>
    <t>Chałupa Daniel</t>
  </si>
  <si>
    <t>Żuchowski Maciej</t>
  </si>
  <si>
    <t>PSP JRG Miastko</t>
  </si>
  <si>
    <t>Pranczk Marek</t>
  </si>
  <si>
    <t>Wiktorowicz Jordan</t>
  </si>
  <si>
    <t>Jaszewski Tomasz</t>
  </si>
  <si>
    <t>Sikorski Witold</t>
  </si>
  <si>
    <t>KB Run 42 Bobolice</t>
  </si>
  <si>
    <t>Filipów Tadeusz</t>
  </si>
  <si>
    <t>Lębork</t>
  </si>
  <si>
    <t>Niebieszczański Radosław</t>
  </si>
  <si>
    <t>Majkowski Stanisław</t>
  </si>
  <si>
    <t>Słomski Zenon</t>
  </si>
  <si>
    <t>Olszewski i synowie</t>
  </si>
  <si>
    <t>Kobierawski Edward</t>
  </si>
  <si>
    <t>Pobłocka Kamila</t>
  </si>
  <si>
    <t>UKS Ekonomik Maratonczyk Lebork</t>
  </si>
  <si>
    <t>Rolbiecka Monika</t>
  </si>
  <si>
    <t>Maja Team</t>
  </si>
  <si>
    <t>Pobłocka Katarzyna</t>
  </si>
  <si>
    <t>Gruchała Natalia</t>
  </si>
  <si>
    <t>AKM Olsztyn</t>
  </si>
  <si>
    <t>Mureau Nowicka Hanna</t>
  </si>
  <si>
    <t>Rolbiecka Anna</t>
  </si>
  <si>
    <t>Sikorska Grazyna</t>
  </si>
  <si>
    <t>Krotla Bartłomiej</t>
  </si>
  <si>
    <t>G Człuchów</t>
  </si>
  <si>
    <t>Galikowski Michał</t>
  </si>
  <si>
    <t>Berliński Mariusz</t>
  </si>
  <si>
    <t>G Miastko</t>
  </si>
  <si>
    <t>Szulc Kacper</t>
  </si>
  <si>
    <t>G Borowy Młyn</t>
  </si>
  <si>
    <t>Kulik Piotr</t>
  </si>
  <si>
    <t>Bilszta Mateusz</t>
  </si>
  <si>
    <t>Lemańczyk Paweł</t>
  </si>
  <si>
    <t>Labun Kazimierz</t>
  </si>
  <si>
    <t>G Lipnica</t>
  </si>
  <si>
    <t>Rudnik Filip</t>
  </si>
  <si>
    <t>Jutrzenka Trzebiatowski Dawid</t>
  </si>
  <si>
    <t>Ebel Grzegorz</t>
  </si>
  <si>
    <t>G Nożyno</t>
  </si>
  <si>
    <t>Bentkowski Damian</t>
  </si>
  <si>
    <t>Płaksa Wojciech</t>
  </si>
  <si>
    <t>Łojko Patryk</t>
  </si>
  <si>
    <t>Pluto- Pradzyński Krzysztof</t>
  </si>
  <si>
    <t>Watral Bartosz</t>
  </si>
  <si>
    <t>Maszkowski Dawid</t>
  </si>
  <si>
    <t>Płotka Adam</t>
  </si>
  <si>
    <t>Król Jarosław</t>
  </si>
  <si>
    <t>Mierzejewski Piotr</t>
  </si>
  <si>
    <t>Spiczak Brzezinski Mariusz</t>
  </si>
  <si>
    <t>Lorbiecki Szymon</t>
  </si>
  <si>
    <t>Krzoska Dawid</t>
  </si>
  <si>
    <t>Nicia Cezary</t>
  </si>
  <si>
    <t>Łącki Mariusz</t>
  </si>
  <si>
    <t>30.XII</t>
  </si>
  <si>
    <t>30.12</t>
  </si>
  <si>
    <t xml:space="preserve">30.XII </t>
  </si>
  <si>
    <t>Dupik Katarzyna</t>
  </si>
  <si>
    <t>G Konarzyny</t>
  </si>
  <si>
    <t xml:space="preserve">Osiowy Weronika </t>
  </si>
  <si>
    <t>Pek Sylwia</t>
  </si>
  <si>
    <t>G Czarna Dąbrówka</t>
  </si>
  <si>
    <t>Kiejzik Marta</t>
  </si>
  <si>
    <t>Piechowska Karolina</t>
  </si>
  <si>
    <t>Wirkus Natalia</t>
  </si>
  <si>
    <t xml:space="preserve">Gliniecka Weronika </t>
  </si>
  <si>
    <t>Stankiewicz Martyna</t>
  </si>
  <si>
    <t>Wojciechowska Karolina</t>
  </si>
  <si>
    <t>Błaszczak Patrycja</t>
  </si>
  <si>
    <t>Okońska Patrycja</t>
  </si>
  <si>
    <t>Durawa Justyna</t>
  </si>
  <si>
    <t>Fedoruk Natalia</t>
  </si>
  <si>
    <t>Megier Karolina</t>
  </si>
  <si>
    <t>Stoltman Andżelika</t>
  </si>
  <si>
    <t>Piechowska Justyna</t>
  </si>
  <si>
    <t>Banaszek Agnieszka</t>
  </si>
  <si>
    <t>Prądzyńska Daria</t>
  </si>
  <si>
    <t>Wesołowska Katarzyna</t>
  </si>
  <si>
    <t xml:space="preserve">Szatlak Monika </t>
  </si>
  <si>
    <t>Borowiak Oskar</t>
  </si>
  <si>
    <t>Stolc Szymon</t>
  </si>
  <si>
    <t>Szwed Tomasz</t>
  </si>
  <si>
    <t>Klasa Kacper</t>
  </si>
  <si>
    <t>Tkacz Jakub</t>
  </si>
  <si>
    <t>Miszk Mariusz</t>
  </si>
  <si>
    <t>Gąsiewicz Jakub</t>
  </si>
  <si>
    <t>Trapp Damian</t>
  </si>
  <si>
    <t>Trapp Przemek</t>
  </si>
  <si>
    <t>Durawa Kacper</t>
  </si>
  <si>
    <t>Wera Gracjan</t>
  </si>
  <si>
    <t>Cyra Krystian</t>
  </si>
  <si>
    <t>Ringwelski Kacper</t>
  </si>
  <si>
    <t>Durawa Kordian</t>
  </si>
  <si>
    <t>Jenta Jakub</t>
  </si>
  <si>
    <t>Malek Jakub</t>
  </si>
  <si>
    <t>Cybula Adrian</t>
  </si>
  <si>
    <t>Petelski Jakub</t>
  </si>
  <si>
    <t xml:space="preserve">Jakubek Filip </t>
  </si>
  <si>
    <t>SP Brzeźno Szl</t>
  </si>
  <si>
    <t>Świątek Brzezinski Marcel</t>
  </si>
  <si>
    <t>Ringwelski Hubert</t>
  </si>
  <si>
    <t>Sidorkiewicz Szymon</t>
  </si>
  <si>
    <t>Żarski Paweł</t>
  </si>
  <si>
    <t>Żwirek Krystian</t>
  </si>
  <si>
    <t>Pilipczuk Patryk</t>
  </si>
  <si>
    <t>Brzeski Adrian</t>
  </si>
  <si>
    <t>Wałdoch Piotr</t>
  </si>
  <si>
    <t>Gembel Wojciech</t>
  </si>
  <si>
    <t>Bartelik Sebastian</t>
  </si>
  <si>
    <t>Fronczak Natalia</t>
  </si>
  <si>
    <t>Miszk Monika</t>
  </si>
  <si>
    <t>Nabereży Bogdan</t>
  </si>
  <si>
    <t>G Rychnowy</t>
  </si>
  <si>
    <t>Wenta Szymon</t>
  </si>
  <si>
    <t>Lejk Paweł</t>
  </si>
  <si>
    <t>G Rokity</t>
  </si>
  <si>
    <t>Kuczępa Filip</t>
  </si>
  <si>
    <t>Wolski Marcin</t>
  </si>
  <si>
    <t>Żakowski Maciej</t>
  </si>
  <si>
    <t>Kądziela Piotr</t>
  </si>
  <si>
    <t>Borowski Przemysław</t>
  </si>
  <si>
    <t xml:space="preserve">Dobek Anna </t>
  </si>
  <si>
    <t>ZS Kamienica Szlachecka</t>
  </si>
  <si>
    <t>Gołębiewska Róża</t>
  </si>
  <si>
    <t>G 1 Człuchów</t>
  </si>
  <si>
    <t>Wenelska Zuzanna</t>
  </si>
  <si>
    <t>G Malechowo</t>
  </si>
  <si>
    <t>Tur Izabela</t>
  </si>
  <si>
    <t>Labuda Angelika</t>
  </si>
  <si>
    <t xml:space="preserve">Rudzik Klaudia </t>
  </si>
  <si>
    <t>Kowalczyk Aleksandra</t>
  </si>
  <si>
    <t>Horbacz Justyna</t>
  </si>
  <si>
    <t>Ekoludek Szczenurze</t>
  </si>
  <si>
    <t>Rybarczyk Irena</t>
  </si>
  <si>
    <t>Tur Leszek</t>
  </si>
  <si>
    <t>suma idywidualnie</t>
  </si>
  <si>
    <t xml:space="preserve">Malek Natalia </t>
  </si>
  <si>
    <t>Cyrson Sabina</t>
  </si>
  <si>
    <t>Majkowska Beata</t>
  </si>
  <si>
    <t>Niezabyszewo</t>
  </si>
  <si>
    <t>Fronczak Kacper</t>
  </si>
  <si>
    <t>Cyrson Mirosław</t>
  </si>
  <si>
    <t>Woźniak Paweł</t>
  </si>
  <si>
    <t>Ranachowska Kinga</t>
  </si>
  <si>
    <t>Marchut Wiktoria</t>
  </si>
  <si>
    <t xml:space="preserve">Cygert Agata </t>
  </si>
  <si>
    <t xml:space="preserve">Szczepaniak Konrad </t>
  </si>
  <si>
    <t>Szturo Kamil</t>
  </si>
  <si>
    <t>Konkel Krystian</t>
  </si>
  <si>
    <t>Roda Julian</t>
  </si>
  <si>
    <t>Frączyk Nikola</t>
  </si>
  <si>
    <t>Paszkarew Bożena</t>
  </si>
  <si>
    <t>SP Łubno</t>
  </si>
  <si>
    <t>Boho Emilia</t>
  </si>
  <si>
    <t>Kirszling Marcelina</t>
  </si>
  <si>
    <t>Grucza Klaudia</t>
  </si>
  <si>
    <t>Jakubowska Lidia</t>
  </si>
  <si>
    <t>Zblewska Marcelina</t>
  </si>
  <si>
    <t>Dziadek Agnieszka</t>
  </si>
  <si>
    <t>Bryłowska Ilona</t>
  </si>
  <si>
    <t>Wabik Natalia</t>
  </si>
  <si>
    <t>Szwichtenberg Patrycja</t>
  </si>
  <si>
    <t>Buzikiewicz Justyna</t>
  </si>
  <si>
    <t>Driwa Przemysław</t>
  </si>
  <si>
    <t>Konkel Kacper</t>
  </si>
  <si>
    <t>Labuda Piotr</t>
  </si>
  <si>
    <t>Szturo Kacper</t>
  </si>
  <si>
    <t>Gajewski Michał</t>
  </si>
  <si>
    <t>Ślusarz Krystian</t>
  </si>
  <si>
    <t xml:space="preserve">Majer Anna </t>
  </si>
  <si>
    <t xml:space="preserve">Drąg Paulina </t>
  </si>
  <si>
    <t>Laskowska Oliwia</t>
  </si>
  <si>
    <t>Rudnik Oliwia</t>
  </si>
  <si>
    <t>Lass Wiktoria</t>
  </si>
  <si>
    <t>Rudnik Alicja</t>
  </si>
  <si>
    <t>Kaszubowska Aleksandra</t>
  </si>
  <si>
    <t>Westfal Natalia</t>
  </si>
  <si>
    <t>Skierka Alicja</t>
  </si>
  <si>
    <t>Klejna Andrzej</t>
  </si>
  <si>
    <t>Michałowski Przemysław</t>
  </si>
  <si>
    <t>Rymon- Lipiński Norbert</t>
  </si>
  <si>
    <t>Rudnik Kamil</t>
  </si>
  <si>
    <t>Cybula Patryk</t>
  </si>
  <si>
    <t>Kureszk Maciej</t>
  </si>
  <si>
    <t>Dzienniak Mikołaj</t>
  </si>
  <si>
    <t>G Lubichowo</t>
  </si>
  <si>
    <t>Smuczyński Piotr</t>
  </si>
  <si>
    <t>Kowalik Paweł</t>
  </si>
  <si>
    <t>Słowiński Darek</t>
  </si>
  <si>
    <t>Siutkowski Tobiasz</t>
  </si>
  <si>
    <t>Sadło Kamil</t>
  </si>
  <si>
    <t>G Dretyń</t>
  </si>
  <si>
    <t>Lejk Michał</t>
  </si>
  <si>
    <t>Wolski Waldemar</t>
  </si>
  <si>
    <t>Lemańczyk Sebastian</t>
  </si>
  <si>
    <t>Rutkowski Marcin</t>
  </si>
  <si>
    <t>Rekowski Jakub</t>
  </si>
  <si>
    <t>Sieniawski Krzysztof</t>
  </si>
  <si>
    <t>Kostuch Maciej</t>
  </si>
  <si>
    <t>Bela Maciej</t>
  </si>
  <si>
    <t>Ekman Adrian</t>
  </si>
  <si>
    <t>Cuppa Krzysztof</t>
  </si>
  <si>
    <t>Dyczka Arek</t>
  </si>
  <si>
    <t>Węsierski Patryk</t>
  </si>
  <si>
    <t>Megier Jacek</t>
  </si>
  <si>
    <t>Petryszyn Leszek</t>
  </si>
  <si>
    <t>Myma Szymon</t>
  </si>
  <si>
    <t>Szymanowski Mateusz</t>
  </si>
  <si>
    <t>Ostrowski Mariusz</t>
  </si>
  <si>
    <t>Rybarczyk Mateusz</t>
  </si>
  <si>
    <t>Franc Karol</t>
  </si>
  <si>
    <t>Ostrowski dariusz</t>
  </si>
  <si>
    <t>Gut Jakub</t>
  </si>
  <si>
    <t>Wirkus Dawid</t>
  </si>
  <si>
    <t>Pupka Lipiński Łukasz</t>
  </si>
  <si>
    <t>Chwarzyński Sebastian</t>
  </si>
  <si>
    <t>Rachwał Tobiasz</t>
  </si>
  <si>
    <t>Mroczek Paweł</t>
  </si>
  <si>
    <t>Konopka Bartosz</t>
  </si>
  <si>
    <t>Kara Paweł</t>
  </si>
  <si>
    <t>Zadworny Wojciech</t>
  </si>
  <si>
    <t>Piankowski Maciej</t>
  </si>
  <si>
    <t>Ginter Jonasz</t>
  </si>
  <si>
    <t>Gostomski Jakub</t>
  </si>
  <si>
    <t>Sokół Paweł</t>
  </si>
  <si>
    <t>Bober Lakub</t>
  </si>
  <si>
    <t>Smoluchowski Dawid</t>
  </si>
  <si>
    <t>Marusiak Szymon</t>
  </si>
  <si>
    <t>Spałek wojciech</t>
  </si>
  <si>
    <t>Labuda Wojciech</t>
  </si>
  <si>
    <t>Burzyński Dawid</t>
  </si>
  <si>
    <t>Bielawski Maciej</t>
  </si>
  <si>
    <t>Ginter Adrian</t>
  </si>
  <si>
    <t>Rutz Kewin</t>
  </si>
  <si>
    <t>G Brzeżno Szl.</t>
  </si>
  <si>
    <t>Górski Fabian</t>
  </si>
  <si>
    <t>Kobyłecki Michał</t>
  </si>
  <si>
    <t>G 6 Słupsk</t>
  </si>
  <si>
    <t>Bazalin Daniel</t>
  </si>
  <si>
    <t>Wirkus weronika</t>
  </si>
  <si>
    <t>Kreft Marlena</t>
  </si>
  <si>
    <t>Dykalska Magdalena</t>
  </si>
  <si>
    <t>Durawa Patrycja</t>
  </si>
  <si>
    <t>Wolak Kamila</t>
  </si>
  <si>
    <t>Lass Aleksandra</t>
  </si>
  <si>
    <t>Szczypior Marta</t>
  </si>
  <si>
    <t>Reihs Marlena</t>
  </si>
  <si>
    <t>Nawacka Agata</t>
  </si>
  <si>
    <t>Jałowiec Marta</t>
  </si>
  <si>
    <t>Maroszek Agata</t>
  </si>
  <si>
    <t>Czarnowska Aleksandra</t>
  </si>
  <si>
    <t>Jabłońska aneta</t>
  </si>
  <si>
    <t>Morek Dominika</t>
  </si>
  <si>
    <t>Malek Kornelia</t>
  </si>
  <si>
    <t>Gołębiewska Julia</t>
  </si>
  <si>
    <t>Pek Patrycja</t>
  </si>
  <si>
    <t>Hinz Aleksandra</t>
  </si>
  <si>
    <t>Wrycza Aneta</t>
  </si>
  <si>
    <t>Pustułka Weronika</t>
  </si>
  <si>
    <t>G Kościerzyna</t>
  </si>
  <si>
    <t>Janke Martyna</t>
  </si>
  <si>
    <t>Leszczyńska Oliwia</t>
  </si>
  <si>
    <t>Lizakowska Weronika</t>
  </si>
  <si>
    <t>Guzman Dominika</t>
  </si>
  <si>
    <t>Starzyńska Paulina</t>
  </si>
  <si>
    <t>Baranowska Klaudia</t>
  </si>
  <si>
    <t>Wnuk Lipińska Weronika</t>
  </si>
  <si>
    <t>Rybak Beata</t>
  </si>
  <si>
    <t>Orlancka Wiktoria</t>
  </si>
  <si>
    <t>Kikcio Agata</t>
  </si>
  <si>
    <t>Pałasz Wiktoria</t>
  </si>
  <si>
    <t>Ołów Magdalena</t>
  </si>
  <si>
    <t>Reglińska Patrycja</t>
  </si>
  <si>
    <t>Kierszk Michalina</t>
  </si>
  <si>
    <t>Sieg Weronika</t>
  </si>
  <si>
    <t>Wolska Aleksandra</t>
  </si>
  <si>
    <t>Kozłowska Weronika</t>
  </si>
  <si>
    <t>Wantoch Rekowska Andżelika</t>
  </si>
  <si>
    <t>Wrońska Wiktoria</t>
  </si>
  <si>
    <t>Rożek Natalia</t>
  </si>
  <si>
    <t>Rekowska Adriana</t>
  </si>
  <si>
    <t>Piotrowska Karolina</t>
  </si>
  <si>
    <t>Prądzińska Magda</t>
  </si>
  <si>
    <t>Sady Agata</t>
  </si>
  <si>
    <t>Skiba Karolina</t>
  </si>
  <si>
    <t>Hołowiej Zofia</t>
  </si>
  <si>
    <t>Labun Andżelika</t>
  </si>
  <si>
    <t>Simlat Sylwia</t>
  </si>
  <si>
    <t>Łuczka</t>
  </si>
  <si>
    <t>Hrycyszyn Kamila</t>
  </si>
  <si>
    <t>Kuniszewska Karolina</t>
  </si>
  <si>
    <t>Kubiś Małgorzata</t>
  </si>
  <si>
    <t>Pieragowska Julia</t>
  </si>
  <si>
    <t>Łangowska Katarzyna</t>
  </si>
  <si>
    <t>Wambier Roksana</t>
  </si>
  <si>
    <t>Hein Aleksandra</t>
  </si>
  <si>
    <t>Juszkiewicz Natalia</t>
  </si>
  <si>
    <t>Domaszk Maja</t>
  </si>
  <si>
    <t>Rolbiecka Marta</t>
  </si>
  <si>
    <t>Rekowska Zuzanna</t>
  </si>
  <si>
    <t>Bożek Kinga</t>
  </si>
  <si>
    <t>Pałubicka Andżelika</t>
  </si>
  <si>
    <t>Watral Sandra</t>
  </si>
  <si>
    <t>Knopik Nikola</t>
  </si>
  <si>
    <t>Miniach Alicja</t>
  </si>
  <si>
    <t>Gawdzik Julia</t>
  </si>
  <si>
    <t>Kleinszmidt Andżelika</t>
  </si>
  <si>
    <t>Mańska Angelika</t>
  </si>
  <si>
    <t>Komarzańska Martyna</t>
  </si>
  <si>
    <t>Cuppa Małgorzata</t>
  </si>
  <si>
    <t>Sikorska Wiktoria</t>
  </si>
  <si>
    <t>Rembasz Maciej</t>
  </si>
  <si>
    <t>Szmurło Dominik</t>
  </si>
  <si>
    <t>Rosa Mateusz</t>
  </si>
  <si>
    <t>Cichosz Sebastian</t>
  </si>
  <si>
    <t>Malek Karol</t>
  </si>
  <si>
    <t>Bukowiński Tomasz</t>
  </si>
  <si>
    <t>Mroczek Wojciech</t>
  </si>
  <si>
    <t>Ciemiński Dawid</t>
  </si>
  <si>
    <t>Baran Oliwer</t>
  </si>
  <si>
    <t>Neumiller Grzegorz</t>
  </si>
  <si>
    <t>Kłączyński Jarosław</t>
  </si>
  <si>
    <t>Falk Piotr</t>
  </si>
  <si>
    <t>Prądzyński Dominik</t>
  </si>
  <si>
    <t>Kierzk Paweł</t>
  </si>
  <si>
    <t>Brzychwa Bartosz</t>
  </si>
  <si>
    <t>Starzyński Sebastian</t>
  </si>
  <si>
    <t>Kiełpiński Kamil</t>
  </si>
  <si>
    <t xml:space="preserve">Mazurkiewicz Sebastian </t>
  </si>
  <si>
    <t>Bączek Wiktor</t>
  </si>
  <si>
    <t>Włodarski Jakub</t>
  </si>
  <si>
    <t>Rafałowski Jakub</t>
  </si>
  <si>
    <t>Cybulski Szymon</t>
  </si>
  <si>
    <t xml:space="preserve">Skotarek Karol </t>
  </si>
  <si>
    <t>Milewski Jakub</t>
  </si>
  <si>
    <t>Ciesielski Dawid</t>
  </si>
  <si>
    <t>Banaszek Jakub</t>
  </si>
  <si>
    <t>Ros Patryk</t>
  </si>
  <si>
    <t>Chamier Gliszczyński Wojciech</t>
  </si>
  <si>
    <t>Płotka Kacper</t>
  </si>
  <si>
    <t>Kukla Maciej</t>
  </si>
  <si>
    <t>Zylka Kewin</t>
  </si>
  <si>
    <t>Błaszkowski Marcin</t>
  </si>
  <si>
    <t>Labuda Oktawiusz</t>
  </si>
  <si>
    <t>Stankiewicz Kacper</t>
  </si>
  <si>
    <t>Knut Wojciech</t>
  </si>
  <si>
    <t>Wiśniewski Kuba</t>
  </si>
  <si>
    <t>Chamier Gliszczyński Maciej</t>
  </si>
  <si>
    <t>Reihs Sebastian</t>
  </si>
  <si>
    <t>Terefenko Joanna</t>
  </si>
  <si>
    <t>LKS Jantar Ustka</t>
  </si>
  <si>
    <t>17.03</t>
  </si>
  <si>
    <t>Grzegorczyk Dorota</t>
  </si>
  <si>
    <t>Trzebielino</t>
  </si>
  <si>
    <t>UKS Wiking Rychnowy</t>
  </si>
  <si>
    <t>Dadacz Rafał</t>
  </si>
  <si>
    <t>Przybyszewska Paulina</t>
  </si>
  <si>
    <t>Ustka</t>
  </si>
  <si>
    <t>Wysmyk Kinga</t>
  </si>
  <si>
    <t>Rużyła Zuzanna</t>
  </si>
  <si>
    <t>Benkowska Emilia</t>
  </si>
  <si>
    <t>Wierzba Karolina</t>
  </si>
  <si>
    <t>Mielewczyk Dawid</t>
  </si>
  <si>
    <t>Tusk Piotr</t>
  </si>
  <si>
    <t>Drygała Piotr</t>
  </si>
  <si>
    <t>Mielewczyk Paweł</t>
  </si>
  <si>
    <t>Wiczk Dawid</t>
  </si>
  <si>
    <t>Cywiński Paweł</t>
  </si>
  <si>
    <t>Zacholski Piotr</t>
  </si>
  <si>
    <t>Jadwiżyc Tomasz</t>
  </si>
  <si>
    <t>Czapiewski Tomasz</t>
  </si>
  <si>
    <t>Krefta Maksymilian</t>
  </si>
  <si>
    <t>Stoltman Piotr</t>
  </si>
  <si>
    <t>Tylka Sebastian</t>
  </si>
  <si>
    <t>Ficher Łukasz</t>
  </si>
  <si>
    <t>Gadomski Damian</t>
  </si>
  <si>
    <t>Grzegorczyk Błażej</t>
  </si>
  <si>
    <t>Jarzembiński Mateusz</t>
  </si>
  <si>
    <t>Gawroński Maciej</t>
  </si>
  <si>
    <t>Lewiński Konrad</t>
  </si>
  <si>
    <t>Bednarek Filip</t>
  </si>
  <si>
    <t>Mrożek Marcin</t>
  </si>
  <si>
    <t>Mrzygód Wiktor</t>
  </si>
  <si>
    <t>Breza Konrad</t>
  </si>
  <si>
    <t>Janta- Lipiński Maciej</t>
  </si>
  <si>
    <t>Welzand Daria</t>
  </si>
  <si>
    <t>Petryk Marta</t>
  </si>
  <si>
    <t>Uhryn Milena</t>
  </si>
  <si>
    <t>Urbaniuk Róża</t>
  </si>
  <si>
    <t>Wiśniewska Julia</t>
  </si>
  <si>
    <t>Kapeluch Karolina</t>
  </si>
  <si>
    <t>Breza Natalia</t>
  </si>
  <si>
    <t xml:space="preserve">Ciepiela Weronika </t>
  </si>
  <si>
    <t>Jendernal Klaudia</t>
  </si>
  <si>
    <t>Zabrocka Daria</t>
  </si>
  <si>
    <t>Remus Roksana</t>
  </si>
  <si>
    <t>Sandewski Rafał</t>
  </si>
  <si>
    <t>Nowak Łukasz</t>
  </si>
  <si>
    <t>Rokosz Oskar</t>
  </si>
  <si>
    <t>Jach Kacper</t>
  </si>
  <si>
    <t>Grzegorczyk Jeremi</t>
  </si>
  <si>
    <t>Sztobnicki Szymon</t>
  </si>
  <si>
    <t>Łaga Karol</t>
  </si>
  <si>
    <t>Pszeniczny Paweł</t>
  </si>
  <si>
    <t>Bednarek Kacper</t>
  </si>
  <si>
    <t>Osipowicz Bartek</t>
  </si>
  <si>
    <t>Skalski Kacper</t>
  </si>
  <si>
    <t>Kowalik Przemysław</t>
  </si>
  <si>
    <t>Kochel Iga</t>
  </si>
  <si>
    <t>Watral Magda</t>
  </si>
  <si>
    <t>Cybulska Wiktoria</t>
  </si>
  <si>
    <t>Wieczorek Natalia</t>
  </si>
  <si>
    <t>Grabowska Aleksandra</t>
  </si>
  <si>
    <t>Beger Anna</t>
  </si>
  <si>
    <t>Chojnowska Katarzyna</t>
  </si>
  <si>
    <t>Sieklucka Alina</t>
  </si>
  <si>
    <t>Borsuk Mikołaj</t>
  </si>
  <si>
    <t xml:space="preserve">Szok Mateusz </t>
  </si>
  <si>
    <t>Wiśniewski Jakub</t>
  </si>
  <si>
    <t>Malinowski Bartosz</t>
  </si>
  <si>
    <t>Szyca Dominik</t>
  </si>
  <si>
    <t>Zwolski Wiktor</t>
  </si>
  <si>
    <t>Staroszak Nikodem</t>
  </si>
  <si>
    <t>Rubin Paweł</t>
  </si>
  <si>
    <t>Pszeniczny Patryk</t>
  </si>
  <si>
    <t>Bodnar Mateusz</t>
  </si>
  <si>
    <t>Sibinski Seweryn</t>
  </si>
  <si>
    <t>Kwasigroch Konrad</t>
  </si>
  <si>
    <t>Rademacher Michał</t>
  </si>
  <si>
    <t>Pepliński Marcin</t>
  </si>
  <si>
    <t>Pierwszewski Maciej</t>
  </si>
  <si>
    <t>SP  Kołczygłowy</t>
  </si>
  <si>
    <t>Zbaraza Olga</t>
  </si>
  <si>
    <t>Wisniewska Martyna</t>
  </si>
  <si>
    <t>Andrys Żółtowłos Katarzyna</t>
  </si>
  <si>
    <t>Dzika Patrycja</t>
  </si>
  <si>
    <t>Talka Martyna</t>
  </si>
  <si>
    <t>Sztobnicka Wiktoria</t>
  </si>
  <si>
    <t>Gadomska Nikola</t>
  </si>
  <si>
    <t>Garbicz Oliwia</t>
  </si>
  <si>
    <t>Wnuk Lipińska Zuzanna</t>
  </si>
  <si>
    <t>SP  Brzeżno Szlacheckie</t>
  </si>
  <si>
    <t>Sójka Karolina</t>
  </si>
  <si>
    <t>Radde Julia</t>
  </si>
  <si>
    <t>Niklas Weronika</t>
  </si>
  <si>
    <t xml:space="preserve"> Piechowska Regina</t>
  </si>
  <si>
    <t>Piechowska Roksana</t>
  </si>
  <si>
    <t>Prądzinska Katarzyna</t>
  </si>
  <si>
    <t>Reszka Julia</t>
  </si>
  <si>
    <t>Kiedrowska Maja</t>
  </si>
  <si>
    <t>Gierszewska Alicja</t>
  </si>
  <si>
    <t>Depka Pradzyńska Monika</t>
  </si>
  <si>
    <t>Zblewski Wojciech</t>
  </si>
  <si>
    <t>Trzciński Daniel</t>
  </si>
  <si>
    <t>Stolc Mateusz</t>
  </si>
  <si>
    <t>Gąsiewicz Nikodem</t>
  </si>
  <si>
    <t>Paciorek Borys</t>
  </si>
  <si>
    <t>Fitas Adam</t>
  </si>
  <si>
    <t>Gierszewski Bartosz</t>
  </si>
  <si>
    <t>Felski Krzysztof</t>
  </si>
  <si>
    <t>Leilc Dominika</t>
  </si>
  <si>
    <t>Sas Marta</t>
  </si>
  <si>
    <t>Kroska Monika</t>
  </si>
  <si>
    <t xml:space="preserve">  </t>
  </si>
  <si>
    <t>Kopp Ostrowska Paulina</t>
  </si>
  <si>
    <t>Kopp Ostrowska Milena</t>
  </si>
  <si>
    <t>Gierszewski Dawid</t>
  </si>
  <si>
    <t>Hiler Maciej</t>
  </si>
  <si>
    <t>Pasik Kacper</t>
  </si>
  <si>
    <t>Lemańczyk Michał</t>
  </si>
  <si>
    <t>Ryngwelski Marcin</t>
  </si>
  <si>
    <t>Wantoch Rekowski Krzysztof</t>
  </si>
  <si>
    <t>Olik Marek</t>
  </si>
  <si>
    <t>Gierszewski Karol</t>
  </si>
  <si>
    <t>Ryngwelski Dawid</t>
  </si>
  <si>
    <t>Wantoch Rekowski Jakub</t>
  </si>
  <si>
    <t>Wejman Robert</t>
  </si>
  <si>
    <t>14.04</t>
  </si>
  <si>
    <t>Rudnik Konrad</t>
  </si>
  <si>
    <t>Bruski Oskar</t>
  </si>
  <si>
    <t>Dziki Dawid</t>
  </si>
  <si>
    <t>Rudnik Michał</t>
  </si>
  <si>
    <t>Piechowska Faustyna</t>
  </si>
  <si>
    <t>Pych Lipińska Wiktoria</t>
  </si>
  <si>
    <t>Drobińska Oliwia</t>
  </si>
  <si>
    <t>Gierszewska Joanna</t>
  </si>
  <si>
    <t>Brzezińska Bestiana Miriam</t>
  </si>
  <si>
    <t>Moskwa Katarzyna</t>
  </si>
  <si>
    <t>Dziekanowska Anna</t>
  </si>
  <si>
    <t>Kopczyk Julia</t>
  </si>
  <si>
    <t>Megier Agnieszka</t>
  </si>
  <si>
    <t>Reszka Mateusz</t>
  </si>
  <si>
    <t>Kulig Piotr</t>
  </si>
  <si>
    <t>Wielewski Arkadiusz</t>
  </si>
  <si>
    <t>Felski Szymon</t>
  </si>
  <si>
    <t>Hinc Maciej</t>
  </si>
  <si>
    <t>Hinc Damian</t>
  </si>
  <si>
    <t>Rymon Lipiński Paweł</t>
  </si>
  <si>
    <t>Kapiszka Mateusz</t>
  </si>
  <si>
    <t>Drzazga Szymon</t>
  </si>
  <si>
    <t>Jankowska Marta</t>
  </si>
  <si>
    <t>Krzoska Daria</t>
  </si>
  <si>
    <t>Lepak Sandra</t>
  </si>
  <si>
    <t xml:space="preserve"> Moskwa Izabela</t>
  </si>
  <si>
    <t>GIM Lipnica</t>
  </si>
  <si>
    <t>Biłanicz Anna</t>
  </si>
  <si>
    <t>Kopp Ostrowska Angelika</t>
  </si>
  <si>
    <t>Wierzba Aleksandra</t>
  </si>
  <si>
    <t>Dorawa Justyna</t>
  </si>
  <si>
    <t>Rymon Lipińska Anna</t>
  </si>
  <si>
    <t>Stoltman Klaudia</t>
  </si>
  <si>
    <t>Gostomczyk Krzysztof</t>
  </si>
  <si>
    <t>Hinc Karol</t>
  </si>
  <si>
    <t>Fabczak Jakub</t>
  </si>
  <si>
    <t>Mezek Adrian</t>
  </si>
  <si>
    <t>Rymon Lipinski Krystian</t>
  </si>
  <si>
    <t>Ziemacki Krzysztof</t>
  </si>
  <si>
    <t>Borzyszkowski Tomasz</t>
  </si>
  <si>
    <t>Gostomczyk Michał</t>
  </si>
  <si>
    <t>Gruchała Kacper</t>
  </si>
  <si>
    <t>Piechowski Rafał</t>
  </si>
  <si>
    <t>Cieśliński Radosław</t>
  </si>
  <si>
    <t xml:space="preserve">Piechowski Rafał </t>
  </si>
  <si>
    <t>Moskwa Izabela</t>
  </si>
  <si>
    <t>Wirkus Tomasz</t>
  </si>
  <si>
    <t>Lewi Kiedrowski Robert</t>
  </si>
  <si>
    <t>Rymon Lipinski Artur</t>
  </si>
  <si>
    <t>Bobrucki Artur</t>
  </si>
  <si>
    <t>Piechowski Rafała</t>
  </si>
  <si>
    <t>Piechowski Robert</t>
  </si>
  <si>
    <t>3 LO Gdynia</t>
  </si>
  <si>
    <t xml:space="preserve"> Struniawski Jan</t>
  </si>
  <si>
    <t>UKS Kołczygłowy</t>
  </si>
  <si>
    <t>Galikowski Marek</t>
  </si>
  <si>
    <t>Bąk Tomasz</t>
  </si>
  <si>
    <t>Politechnika Gdańska</t>
  </si>
  <si>
    <t>Adamczyk Krzysztof</t>
  </si>
  <si>
    <t>18.04</t>
  </si>
  <si>
    <t>Gleinert Patrycja</t>
  </si>
  <si>
    <t>Malek Andrzej</t>
  </si>
  <si>
    <t>Swiątek-Brzeziński Szymon</t>
  </si>
  <si>
    <t>Malek Bartosz</t>
  </si>
  <si>
    <t>Sabadach Kacper</t>
  </si>
  <si>
    <t>Butowski Kamil</t>
  </si>
  <si>
    <t>Jendernal Dawid</t>
  </si>
  <si>
    <t>Stoltman Kamil</t>
  </si>
  <si>
    <t>SP 5</t>
  </si>
  <si>
    <t>Blank Maciej</t>
  </si>
  <si>
    <t>SP5 Bytów</t>
  </si>
  <si>
    <t>Hawryśko Wojciech</t>
  </si>
  <si>
    <t>Kleba Karol</t>
  </si>
  <si>
    <t>Brzozowski Michał</t>
  </si>
  <si>
    <t>Kozłowska Agnieszka</t>
  </si>
  <si>
    <t>Taras Patrycja</t>
  </si>
  <si>
    <t>Ruszer Dorota</t>
  </si>
  <si>
    <t>Jasnoch Angelika</t>
  </si>
  <si>
    <t>Laska Kasia</t>
  </si>
  <si>
    <t>Malek Michalina</t>
  </si>
  <si>
    <t>Kubiak Zuzanna</t>
  </si>
  <si>
    <t>Mielewczyk Kamil</t>
  </si>
  <si>
    <t>GIM 2 Bytów</t>
  </si>
  <si>
    <t>Keller Adam</t>
  </si>
  <si>
    <t>Bukowina</t>
  </si>
  <si>
    <t>Patryk Krystian</t>
  </si>
  <si>
    <t>Damnica</t>
  </si>
  <si>
    <t>Michałowski Dawid</t>
  </si>
  <si>
    <t>Nadera Mikołaj</t>
  </si>
  <si>
    <t>Cz. Dąbrówka</t>
  </si>
  <si>
    <t>Dardowski Karol</t>
  </si>
  <si>
    <t>Czaja Patryk</t>
  </si>
  <si>
    <t>Linia</t>
  </si>
  <si>
    <t>Hewelt Marcin</t>
  </si>
  <si>
    <t>Bisek Hubert</t>
  </si>
  <si>
    <t>Lademann Piotr</t>
  </si>
  <si>
    <t>Domaszk Dawid</t>
  </si>
  <si>
    <t>Labuda Dawid</t>
  </si>
  <si>
    <t>Jastrzębski Paweł</t>
  </si>
  <si>
    <t>Kuś Jacek</t>
  </si>
  <si>
    <t>Bulczak Natalia</t>
  </si>
  <si>
    <t>Tuchlino</t>
  </si>
  <si>
    <t>Pałucka Ewelina</t>
  </si>
  <si>
    <t>Reszka Justyna</t>
  </si>
  <si>
    <t>Literska Dorota</t>
  </si>
  <si>
    <t>Labuda Klaudia</t>
  </si>
  <si>
    <t>Marszałek Wiktoria</t>
  </si>
  <si>
    <t>Jaszak Monika</t>
  </si>
  <si>
    <t>Dallecka Patrycja</t>
  </si>
  <si>
    <t>Malek Klaudia</t>
  </si>
  <si>
    <t>Ebel Karolina</t>
  </si>
  <si>
    <t>Hinca Michał</t>
  </si>
  <si>
    <t>Szczenurze</t>
  </si>
  <si>
    <t>Nastrużny Miłosz</t>
  </si>
  <si>
    <t>SP 13 Gdynia</t>
  </si>
  <si>
    <t>Jefimczyk Norbert</t>
  </si>
  <si>
    <t>Tyniec Krystian</t>
  </si>
  <si>
    <t>Ciemiński Mariusz</t>
  </si>
  <si>
    <t>Fedoruk Kacper</t>
  </si>
  <si>
    <t>Huk Adrian</t>
  </si>
  <si>
    <t>Bończyszyn Mikołaj</t>
  </si>
  <si>
    <t>Domaszk Szymon</t>
  </si>
  <si>
    <t>Gorzelak Wojciech</t>
  </si>
  <si>
    <t>Niepoględzie</t>
  </si>
  <si>
    <t>Peciak Dariusz</t>
  </si>
  <si>
    <t>Kobzdej Marcin</t>
  </si>
  <si>
    <t>SP 37 Szczecin</t>
  </si>
  <si>
    <t>Trzeciński Daniel</t>
  </si>
  <si>
    <t>Wdowczyk Wojciech</t>
  </si>
  <si>
    <t>Kopp Ostrowski Lucjan</t>
  </si>
  <si>
    <t>Bulczak Sylwia</t>
  </si>
  <si>
    <t xml:space="preserve">Wolska Klaudia </t>
  </si>
  <si>
    <t>Tusk Aleksandra</t>
  </si>
  <si>
    <t>Mielewczyk Paulina</t>
  </si>
  <si>
    <t>Łebunia</t>
  </si>
  <si>
    <t>Formela Oliwia</t>
  </si>
  <si>
    <t>Kopacz Jagoda</t>
  </si>
  <si>
    <t>Sywanycz Natalia</t>
  </si>
  <si>
    <t>Stencel Kornelia</t>
  </si>
  <si>
    <t>Słupska Joanna</t>
  </si>
  <si>
    <t>Siemianice</t>
  </si>
  <si>
    <t>Lindstedt Karolina</t>
  </si>
  <si>
    <t>Sowińska Patrycja</t>
  </si>
  <si>
    <t>SP 3 Słupsk</t>
  </si>
  <si>
    <t>Gojtowska Manuela</t>
  </si>
  <si>
    <t xml:space="preserve">Zienkiewicz Weronika </t>
  </si>
  <si>
    <t>Gostomska Paulina</t>
  </si>
  <si>
    <t>Malek Marcin</t>
  </si>
  <si>
    <t>Gostkowski Mieczysław</t>
  </si>
  <si>
    <t>Zielonka Krzysztof</t>
  </si>
  <si>
    <t>Zielonka Sebastian</t>
  </si>
  <si>
    <t>Smentoch Kacper</t>
  </si>
  <si>
    <t>Woronko Katarzyna</t>
  </si>
  <si>
    <t>Masowa Marta</t>
  </si>
  <si>
    <t>Szreder Jerzy</t>
  </si>
  <si>
    <t>Massowa Michał</t>
  </si>
  <si>
    <t>Wnuk Lipiński Sebastian</t>
  </si>
  <si>
    <t>Łoń Albert</t>
  </si>
  <si>
    <t>Brzeziński Szymon</t>
  </si>
  <si>
    <t>Sieprawska Ola</t>
  </si>
  <si>
    <t>Smentoch Ola</t>
  </si>
  <si>
    <t>Bujak Laura</t>
  </si>
  <si>
    <t>Węsierska Agata</t>
  </si>
  <si>
    <t>Breza Gabryjela</t>
  </si>
  <si>
    <t>Gnenkowska Kamila</t>
  </si>
  <si>
    <t>Jarzębińska Jagoda</t>
  </si>
  <si>
    <t>Kuik Studzińska Anita</t>
  </si>
  <si>
    <t>Wolska Maria</t>
  </si>
  <si>
    <t>Cybula Martyna</t>
  </si>
  <si>
    <t>Suchta Monika</t>
  </si>
  <si>
    <t>Chałasiewicz Kacper</t>
  </si>
  <si>
    <t>Mielewczyk Kuba</t>
  </si>
  <si>
    <t>Jeśmiętowicz Jakub</t>
  </si>
  <si>
    <t>Weilandt Wiktor</t>
  </si>
  <si>
    <t>Jakubek Piotr</t>
  </si>
  <si>
    <t>Mallek Andrzej</t>
  </si>
  <si>
    <t>Wyszecki Olek</t>
  </si>
  <si>
    <t>Gański Radek</t>
  </si>
  <si>
    <t>Zblewski Tomasz</t>
  </si>
  <si>
    <t>Kajetowski Jacob</t>
  </si>
  <si>
    <t>Trzebiatowski Adam</t>
  </si>
  <si>
    <t>Labuda Julia</t>
  </si>
  <si>
    <t>Wyrka Aleksandra</t>
  </si>
  <si>
    <t>Domeracka Zosia</t>
  </si>
  <si>
    <t>Majkowska Magdalena</t>
  </si>
  <si>
    <t>Jalenbowska Lidia</t>
  </si>
  <si>
    <t>Bryłowska Hanna</t>
  </si>
  <si>
    <t>Knopik Julia</t>
  </si>
  <si>
    <t>Jenczyk Julia</t>
  </si>
  <si>
    <t>Warszyńska Wiktoria</t>
  </si>
  <si>
    <t>Iwańca Jakub</t>
  </si>
  <si>
    <t>Jarzembiński Michał</t>
  </si>
  <si>
    <t>Gołda Dominik</t>
  </si>
  <si>
    <t>Lindstedt Dawid</t>
  </si>
  <si>
    <t>Prondzyński Sebastian</t>
  </si>
  <si>
    <t>Stencel Adrian</t>
  </si>
  <si>
    <t>Szymczak Hubert</t>
  </si>
  <si>
    <t>Płotka Julia</t>
  </si>
  <si>
    <t>Prondzyńska Natalia</t>
  </si>
  <si>
    <t>Las Konstancja</t>
  </si>
  <si>
    <t>Śliwińska Weronika</t>
  </si>
  <si>
    <t>Cierzan Hanna</t>
  </si>
  <si>
    <t>Stencel Angelika</t>
  </si>
  <si>
    <t>Jereczek Natalia</t>
  </si>
  <si>
    <t>Paszylk Radosław</t>
  </si>
  <si>
    <t>Majkowski Wojtej</t>
  </si>
  <si>
    <t>Gański Witek</t>
  </si>
  <si>
    <t>Cygert Dawid</t>
  </si>
  <si>
    <t>Tryba Cezary</t>
  </si>
  <si>
    <t>Konkol Sławomir</t>
  </si>
  <si>
    <t>Sowiński Łukasz</t>
  </si>
  <si>
    <t>Bartków Daria</t>
  </si>
  <si>
    <t>GIM Borzytuchom</t>
  </si>
  <si>
    <t>Klaman Alicja</t>
  </si>
  <si>
    <t>Wirkus Magdalena</t>
  </si>
  <si>
    <t>Wirkus Kornelia</t>
  </si>
  <si>
    <t>Lach Marcin</t>
  </si>
  <si>
    <t>Jakubek Kamil</t>
  </si>
  <si>
    <t>Zblewski Dawid</t>
  </si>
  <si>
    <t>Wirkus Łukasz</t>
  </si>
  <si>
    <t>Sywanyczyn Maja</t>
  </si>
  <si>
    <t>Gdańsk nr 2</t>
  </si>
  <si>
    <t>Konkel Aleksandra</t>
  </si>
  <si>
    <t>Łyśniewo</t>
  </si>
  <si>
    <t>Szczypior Alicja</t>
  </si>
  <si>
    <t>CZ. Dąbrówka</t>
  </si>
  <si>
    <t>Malek Dominika</t>
  </si>
  <si>
    <t>Domaszk Agata</t>
  </si>
  <si>
    <t>Zabrocka Aleksandra</t>
  </si>
  <si>
    <t>Kreft Martyna</t>
  </si>
  <si>
    <t>Ulanowska Wiktoria</t>
  </si>
  <si>
    <t>Sierakowice</t>
  </si>
  <si>
    <t>Wilma Klaudia</t>
  </si>
  <si>
    <t>Zając Weronika</t>
  </si>
  <si>
    <t xml:space="preserve">Arent Wiktoria </t>
  </si>
  <si>
    <t>Kowal Wiktoria</t>
  </si>
  <si>
    <t>Toczek Wiktoria</t>
  </si>
  <si>
    <t xml:space="preserve"> Jakubowska Julia</t>
  </si>
  <si>
    <t>Cichosz Alicja</t>
  </si>
  <si>
    <t>Szubska Weronika</t>
  </si>
  <si>
    <t>Malek roksana</t>
  </si>
  <si>
    <t>Elendt Radek</t>
  </si>
  <si>
    <t xml:space="preserve">Gosz Dominik </t>
  </si>
  <si>
    <t>Pek Patryk</t>
  </si>
  <si>
    <t>Stricker Andrzej</t>
  </si>
  <si>
    <t>Gruszka Tomasz</t>
  </si>
  <si>
    <t>Wojtowicz Jakub</t>
  </si>
  <si>
    <t>Finster Maciej</t>
  </si>
  <si>
    <t>Syldatk Arkadiusz</t>
  </si>
  <si>
    <t>Jaskowski Aleksander</t>
  </si>
  <si>
    <t>Mach Dawid</t>
  </si>
  <si>
    <t>Dudycz Radosław</t>
  </si>
  <si>
    <t>KS TEAM RUN Gdańsk</t>
  </si>
  <si>
    <t>NAGÓREK Marcin</t>
  </si>
  <si>
    <t>Agros Zamość</t>
  </si>
  <si>
    <t>BORAWSKI Paweł</t>
  </si>
  <si>
    <t>AWFiS Gdańska</t>
  </si>
  <si>
    <t>UKS Ekonomik-Maratończyk Lębork</t>
  </si>
  <si>
    <t>Sokołowski Grzegorz</t>
  </si>
  <si>
    <t>Antosik Grzegorz</t>
  </si>
  <si>
    <t>KB Bryza Postomino</t>
  </si>
  <si>
    <t>Matusiak Tomasz</t>
  </si>
  <si>
    <t>LKS Wieża Postomino</t>
  </si>
  <si>
    <t>Kołodzik Rafał</t>
  </si>
  <si>
    <t>Luzino</t>
  </si>
  <si>
    <t>Went Jakub</t>
  </si>
  <si>
    <t>Załoga Kutra Łeb-31</t>
  </si>
  <si>
    <t>Kawecki Józef</t>
  </si>
  <si>
    <t>Wrześnica</t>
  </si>
  <si>
    <t>Gickel Radosław</t>
  </si>
  <si>
    <t>Sierakowo</t>
  </si>
  <si>
    <t>Szopiński Tomasz</t>
  </si>
  <si>
    <t>Chudy Henryk</t>
  </si>
  <si>
    <t>KS Olszewski i Synowie Sławno</t>
  </si>
  <si>
    <t>Piłczyński Zbigniew</t>
  </si>
  <si>
    <t>Słupsk</t>
  </si>
  <si>
    <t>Terman Dariusz</t>
  </si>
  <si>
    <t>1Bat.Zmech.Lębork</t>
  </si>
  <si>
    <t>Krół Rafał</t>
  </si>
  <si>
    <t>LKS Braci Petk Lębork</t>
  </si>
  <si>
    <t>Bieliński Michał</t>
  </si>
  <si>
    <t>biegnijmy.plKoszalin</t>
  </si>
  <si>
    <t>Niwiński Grzegorz</t>
  </si>
  <si>
    <t>Tupot</t>
  </si>
  <si>
    <t>Majewski Ryszard</t>
  </si>
  <si>
    <t>LKB Braci Petk Lębork</t>
  </si>
  <si>
    <t>Plewa Mariusz</t>
  </si>
  <si>
    <t>SSI Aktywni Damnica</t>
  </si>
  <si>
    <t>Gotkowski Łukasz</t>
  </si>
  <si>
    <t>Dęga Ryszard</t>
  </si>
  <si>
    <t>Tupot Ustka</t>
  </si>
  <si>
    <t>Czaja Andrzej</t>
  </si>
  <si>
    <t>Łęczyce</t>
  </si>
  <si>
    <t>Herman Arkadiusz</t>
  </si>
  <si>
    <t>Jarosz Maciej</t>
  </si>
  <si>
    <t>Lisiak Mateusz</t>
  </si>
  <si>
    <t>Kosicki Tomasz</t>
  </si>
  <si>
    <t>TEAM SPIRIT</t>
  </si>
  <si>
    <t>Kierkosz Marek</t>
  </si>
  <si>
    <t>TKKF Koszalin</t>
  </si>
  <si>
    <t>Król Jacek</t>
  </si>
  <si>
    <t>3w1 Koszalin</t>
  </si>
  <si>
    <t>Nagórek Krzysztof</t>
  </si>
  <si>
    <t>Kowal Zbigniew</t>
  </si>
  <si>
    <t>Czaja Stanisław</t>
  </si>
  <si>
    <t>TKKF Kolejarz Bydgoszcz</t>
  </si>
  <si>
    <t>Malinowski Adam</t>
  </si>
  <si>
    <t>MKS Święc Sławno</t>
  </si>
  <si>
    <t>Szrama Marian</t>
  </si>
  <si>
    <t>Baza 44</t>
  </si>
  <si>
    <t>Kurczaba Dawid</t>
  </si>
  <si>
    <t>Damno</t>
  </si>
  <si>
    <t>Kostecki Mariusz</t>
  </si>
  <si>
    <t>7 BOW</t>
  </si>
  <si>
    <t>Szczęsny Piotr</t>
  </si>
  <si>
    <t>LLKB Petk</t>
  </si>
  <si>
    <t>Wilkowski Wojciech</t>
  </si>
  <si>
    <t>Szymański Adam</t>
  </si>
  <si>
    <t>Profarm Lębork</t>
  </si>
  <si>
    <t>Czech Roman</t>
  </si>
  <si>
    <t>KB Olszewski i Synowie</t>
  </si>
  <si>
    <t>Sławski Krzysztof</t>
  </si>
  <si>
    <t>Modrzejewski Krzysztof</t>
  </si>
  <si>
    <t>Wejherowo</t>
  </si>
  <si>
    <t>Bobkowski Kamil</t>
  </si>
  <si>
    <t>Bącka Huta</t>
  </si>
  <si>
    <t>Malek Arkadiusz</t>
  </si>
  <si>
    <t>Bierzanowski Rafał</t>
  </si>
  <si>
    <t>Zienkiewicz Robert</t>
  </si>
  <si>
    <t>Wojcieszuk Kazimierz</t>
  </si>
  <si>
    <t>KB Tupot</t>
  </si>
  <si>
    <t>Wetta Mirosław</t>
  </si>
  <si>
    <t>iEiT Krause</t>
  </si>
  <si>
    <t>Kozłowski Łukasz</t>
  </si>
  <si>
    <t>Burda Wojciech</t>
  </si>
  <si>
    <t>Gdynia</t>
  </si>
  <si>
    <t>Wilczewski Mariusz</t>
  </si>
  <si>
    <t>Szewczuk Andrzej</t>
  </si>
  <si>
    <t>BBL</t>
  </si>
  <si>
    <t>Miernik Kamil</t>
  </si>
  <si>
    <t>Jelenia Góra</t>
  </si>
  <si>
    <t>Pacak Łukasz</t>
  </si>
  <si>
    <t>Biegam bo lubię Słupsk</t>
  </si>
  <si>
    <t>Liczner Adrian</t>
  </si>
  <si>
    <t>Sudoł Jerzy</t>
  </si>
  <si>
    <t>Nadleśnictwo Bytów</t>
  </si>
  <si>
    <t>Felczak Marcin</t>
  </si>
  <si>
    <t>Orynicz Paweł</t>
  </si>
  <si>
    <t>KS Biały Bór</t>
  </si>
  <si>
    <t>Klasa Jan</t>
  </si>
  <si>
    <t>Nastrożny Leszek</t>
  </si>
  <si>
    <t>biegamyrazem.pl</t>
  </si>
  <si>
    <t>Tomaszuk Adam</t>
  </si>
  <si>
    <t>Stojek Marcin</t>
  </si>
  <si>
    <t>Petk Jerzy</t>
  </si>
  <si>
    <t>Jażdżewski Sebastian</t>
  </si>
  <si>
    <t>Sadocha Jacek</t>
  </si>
  <si>
    <t>Kobylnica</t>
  </si>
  <si>
    <t>Czapiweski Witold</t>
  </si>
  <si>
    <t>Koszalin</t>
  </si>
  <si>
    <t>Bojkowski Janusz</t>
  </si>
  <si>
    <t>Królikowski Andrzej</t>
  </si>
  <si>
    <t>SBZZ Złotów</t>
  </si>
  <si>
    <t>Syldatk Stanisław</t>
  </si>
  <si>
    <t>Kazusek Jan</t>
  </si>
  <si>
    <t>Leonik Stanisław</t>
  </si>
  <si>
    <t>Sazon Zygmunt</t>
  </si>
  <si>
    <t>Kwidziński Tadeusz</t>
  </si>
  <si>
    <t>FC Pępowo</t>
  </si>
  <si>
    <t>Jakuszczonek Zbigniew</t>
  </si>
  <si>
    <t>Skrzybalski Kamil</t>
  </si>
  <si>
    <t>Łeba</t>
  </si>
  <si>
    <t>Muszyński Jacek</t>
  </si>
  <si>
    <t>Sywanycz Ireneusz</t>
  </si>
  <si>
    <t>Keller Wojciech</t>
  </si>
  <si>
    <t>Telesiewicz Henryk</t>
  </si>
  <si>
    <t>Paliczek Michał</t>
  </si>
  <si>
    <t>Pokorny Edward</t>
  </si>
  <si>
    <t>Ostrowski Tomasz</t>
  </si>
  <si>
    <t>Natkaniec Józef</t>
  </si>
  <si>
    <t>Abraham Mirosław</t>
  </si>
  <si>
    <t>Szczudrawa Tomasz</t>
  </si>
  <si>
    <t>Redzikowo</t>
  </si>
  <si>
    <t>Modzelewski Kazimierz</t>
  </si>
  <si>
    <t>Witek Tomasz</t>
  </si>
  <si>
    <t>Matuszewski Rafał</t>
  </si>
  <si>
    <t>Pituła Janusz</t>
  </si>
  <si>
    <t>Paech Ziemowit</t>
  </si>
  <si>
    <t>Szyszło Krzysztof</t>
  </si>
  <si>
    <t>Pyszno</t>
  </si>
  <si>
    <t>Pietrzycki Andrzej</t>
  </si>
  <si>
    <t>Szary Paweł</t>
  </si>
  <si>
    <t>Lipski Jan Dominik</t>
  </si>
  <si>
    <t>Nowa Różanka Lębork</t>
  </si>
  <si>
    <t>Wiatrzyk Krzysztof</t>
  </si>
  <si>
    <t>Eskadra Lotnicza Darłowo</t>
  </si>
  <si>
    <t>Wac Przemysław</t>
  </si>
  <si>
    <t>Barchanowski Andrzej</t>
  </si>
  <si>
    <t>Polak Andrzej</t>
  </si>
  <si>
    <t>Mekaj Bytów</t>
  </si>
  <si>
    <t>Kowal Teodor</t>
  </si>
  <si>
    <t>KB Czarna Dąbrówka</t>
  </si>
  <si>
    <t>Strzelecki Jacek</t>
  </si>
  <si>
    <t>Sowiński Janusz</t>
  </si>
  <si>
    <t>Pydyn Tomasz</t>
  </si>
  <si>
    <t>Soroka Łukasz</t>
  </si>
  <si>
    <t>Półtorzycki Piotr</t>
  </si>
  <si>
    <t>Petk Zygmunt</t>
  </si>
  <si>
    <t>Lachuta Dariusz</t>
  </si>
  <si>
    <t>Rychter Antonina</t>
  </si>
  <si>
    <t>MKL Szczecinek</t>
  </si>
  <si>
    <t>Matyka Agnieszka</t>
  </si>
  <si>
    <t>Zielińska Sylwia</t>
  </si>
  <si>
    <t>Konkel Agnieszka</t>
  </si>
  <si>
    <t>Wieczorek Anna</t>
  </si>
  <si>
    <t>Rzepnica</t>
  </si>
  <si>
    <t>Dudojc Ewa</t>
  </si>
  <si>
    <t>Kłączyńska Joanna</t>
  </si>
  <si>
    <t>Szostek Aneta</t>
  </si>
  <si>
    <t>KBZ Bryza Postomino</t>
  </si>
  <si>
    <t>Grinberg Małgorzata</t>
  </si>
  <si>
    <t>Kawecka Katarzyna</t>
  </si>
  <si>
    <t>Konkel Joanna</t>
  </si>
  <si>
    <t>KS Olszewski i Synowie</t>
  </si>
  <si>
    <t>Wac Joanna</t>
  </si>
  <si>
    <t>Kosicka Iwona</t>
  </si>
  <si>
    <t>Team Spirit</t>
  </si>
  <si>
    <t>Szczerba Jolanta</t>
  </si>
  <si>
    <t>Pydyn Regina</t>
  </si>
  <si>
    <t>Sławska Grażyna</t>
  </si>
  <si>
    <t>Wilkowska Mariola</t>
  </si>
  <si>
    <t>Aktywni Damnica</t>
  </si>
  <si>
    <t>Tomaszewska Danuta</t>
  </si>
  <si>
    <t>suma idywidualne</t>
  </si>
  <si>
    <t>suma indywiadualne</t>
  </si>
  <si>
    <t xml:space="preserve">CROSS FESTIVAL 2011/2012
Dziewczęta
2003/2004
</t>
  </si>
  <si>
    <t>Lp.</t>
  </si>
  <si>
    <t>NAZWISKO IMIĘ</t>
  </si>
  <si>
    <t>ROK urodzenia</t>
  </si>
  <si>
    <t>SZKOŁA</t>
  </si>
  <si>
    <t>20.09</t>
  </si>
  <si>
    <t>22.10</t>
  </si>
  <si>
    <t>29.10</t>
  </si>
  <si>
    <t>11.11</t>
  </si>
  <si>
    <t>01.05</t>
  </si>
  <si>
    <t>03.05</t>
  </si>
  <si>
    <t>Suma</t>
  </si>
  <si>
    <t>Suma-Indywidualne</t>
  </si>
  <si>
    <t>Jasnoch Natalia</t>
  </si>
  <si>
    <t>SP 5 Bytów</t>
  </si>
  <si>
    <t>Wyszecka Emanuela</t>
  </si>
  <si>
    <t>Parchowo</t>
  </si>
  <si>
    <t>Gostomczyk Aleksandra</t>
  </si>
  <si>
    <t>SP Studzienice</t>
  </si>
  <si>
    <t>Orlińska Aleksandra</t>
  </si>
  <si>
    <t>Chacińska Jagoda</t>
  </si>
  <si>
    <t>Hejna Amelia</t>
  </si>
  <si>
    <t>SP Kołczygłowy</t>
  </si>
  <si>
    <t>Małgorzewicz Małgorzata</t>
  </si>
  <si>
    <t>Las Kaja</t>
  </si>
  <si>
    <t>SP Parchowo</t>
  </si>
  <si>
    <t xml:space="preserve"> Jażdżewska Agnieszka</t>
  </si>
  <si>
    <t>Klassa Eliza</t>
  </si>
  <si>
    <t>Płotka Agata</t>
  </si>
  <si>
    <t>Rudnik Karolina</t>
  </si>
  <si>
    <t xml:space="preserve">Borowy Młyn </t>
  </si>
  <si>
    <t>Bela Wiktoria</t>
  </si>
  <si>
    <t>Żmuda Trzebiatowska Beata</t>
  </si>
  <si>
    <t>Nowicka Aleksandra</t>
  </si>
  <si>
    <t>Zaborowska Magdalena</t>
  </si>
  <si>
    <t>Talex Borzytuchom</t>
  </si>
  <si>
    <t>Sobol Sandra</t>
  </si>
  <si>
    <t>Treder Julia</t>
  </si>
  <si>
    <t>Lass Amelia</t>
  </si>
  <si>
    <t>SP Borzytuchom</t>
  </si>
  <si>
    <t>Kaiser Daria</t>
  </si>
  <si>
    <t>Jutrzenka Trzebiatowska Paulina</t>
  </si>
  <si>
    <t>Żmuda Trzebiatowska Zuzanna</t>
  </si>
  <si>
    <t>Kalinowska Wiktoria</t>
  </si>
  <si>
    <t>Kołczygłowy</t>
  </si>
  <si>
    <t>Pobłocka Kornelia</t>
  </si>
  <si>
    <t>Witek Patrycja</t>
  </si>
  <si>
    <t>Stoltman Martyna</t>
  </si>
  <si>
    <t>Ginter Klaudia</t>
  </si>
  <si>
    <t>Depka Pradzyńska Beata</t>
  </si>
  <si>
    <t>Trzebiatowska Amelia</t>
  </si>
  <si>
    <t>Czarnecka Zosia</t>
  </si>
  <si>
    <t>Rychter Amelia</t>
  </si>
  <si>
    <t>Gadomska Michalina</t>
  </si>
  <si>
    <t>Sikorska Dagmara</t>
  </si>
  <si>
    <t>Orzyłowska Izabela</t>
  </si>
  <si>
    <t>Tuchomie</t>
  </si>
  <si>
    <t>Wrońska Amelia</t>
  </si>
  <si>
    <t>Fronda Marta</t>
  </si>
  <si>
    <t>Maliszewska Aleksandra</t>
  </si>
  <si>
    <t>Rybarczyk Katarzyna</t>
  </si>
  <si>
    <t>Hesse Aleksandra</t>
  </si>
  <si>
    <t>Przedszkole nr 4 Bytów</t>
  </si>
  <si>
    <t>Kasprowicz Anna</t>
  </si>
  <si>
    <t>Wantoch Rekowska Magdalena</t>
  </si>
  <si>
    <t>Brucka Emilia</t>
  </si>
  <si>
    <t>SP 2 Bytów</t>
  </si>
  <si>
    <t>Sieprawska Patrycja</t>
  </si>
  <si>
    <t>SP Pomysk Wielki</t>
  </si>
  <si>
    <t>Sas Alicja</t>
  </si>
  <si>
    <t>Rybarczyk Urszula</t>
  </si>
  <si>
    <t>Hinc Marta</t>
  </si>
  <si>
    <t>Semeniuk Julia</t>
  </si>
  <si>
    <t>Karpińska Karolina</t>
  </si>
  <si>
    <t>Maikowska Anna Maria</t>
  </si>
  <si>
    <t>Brzeska Natalia</t>
  </si>
  <si>
    <t>Jankowska Natalia</t>
  </si>
  <si>
    <t>Bąk Zuzanna</t>
  </si>
  <si>
    <t>Węsierska Patrycja</t>
  </si>
  <si>
    <t>Pilczuk Roksana</t>
  </si>
  <si>
    <t>Zawoluk Natalia</t>
  </si>
  <si>
    <t>Klaman Aleksandra</t>
  </si>
  <si>
    <t>Stojewska Wiktoria</t>
  </si>
  <si>
    <t>Jaworska Julia</t>
  </si>
  <si>
    <t>Piechowska Regina</t>
  </si>
  <si>
    <t>Lipnica</t>
  </si>
  <si>
    <t>Prądzyńska Marta</t>
  </si>
  <si>
    <t>Ginter Karolina</t>
  </si>
  <si>
    <t>Brzeźno Szlacheckie</t>
  </si>
  <si>
    <t>Micharlczyk Joanna</t>
  </si>
  <si>
    <t>SP Tuchomie</t>
  </si>
  <si>
    <t>Rudnik Maja</t>
  </si>
  <si>
    <t>Hrynda Malwina</t>
  </si>
  <si>
    <t>Pawłaszek Katarzyna</t>
  </si>
  <si>
    <t>SP Rokity</t>
  </si>
  <si>
    <t>Szyca Natalia</t>
  </si>
  <si>
    <t>Wiedro Roksana</t>
  </si>
  <si>
    <t>Kuś Anna</t>
  </si>
  <si>
    <t>Koglin Julia</t>
  </si>
  <si>
    <t>Borzyszkowska Patrycja</t>
  </si>
  <si>
    <t>Zielińska Kalina</t>
  </si>
  <si>
    <t>Wrońska Izabela</t>
  </si>
  <si>
    <t>Wantoch Rekowska Marta</t>
  </si>
  <si>
    <t>Jereczek Zuzanna</t>
  </si>
  <si>
    <t>Borzytuchom</t>
  </si>
  <si>
    <t>Rembalska Amelia</t>
  </si>
  <si>
    <t>Bytów</t>
  </si>
  <si>
    <t>Szwed Oliwia</t>
  </si>
  <si>
    <t>Niedarzyno</t>
  </si>
  <si>
    <t>Hering Agata</t>
  </si>
  <si>
    <t>Wałdoch Julia</t>
  </si>
  <si>
    <t>Januszewska Kinga</t>
  </si>
  <si>
    <t>Swornegacie</t>
  </si>
  <si>
    <t>Kontek Natalia</t>
  </si>
  <si>
    <t>Świątkowiak Julianna</t>
  </si>
  <si>
    <t>Przedszkole</t>
  </si>
  <si>
    <t>Hołowiej Hanna</t>
  </si>
  <si>
    <t>Przedszkole nr 1w Bytowie</t>
  </si>
  <si>
    <t>Cesak Sandra</t>
  </si>
  <si>
    <t>Gaudzik Maria</t>
  </si>
  <si>
    <t>Przedszkole nr 3 w Bytowie</t>
  </si>
  <si>
    <t>Światła Julia</t>
  </si>
  <si>
    <t>Wielgosz Karolina</t>
  </si>
  <si>
    <t>Jereczek Daria</t>
  </si>
  <si>
    <t>Pałan Magdalena</t>
  </si>
  <si>
    <t>Hinc Małgorzata</t>
  </si>
  <si>
    <t>Łojek Amelia</t>
  </si>
  <si>
    <t>Grabaszewska Blanka</t>
  </si>
  <si>
    <t>Ścigała Natalia</t>
  </si>
  <si>
    <t>Szwichtenberg Martyna</t>
  </si>
  <si>
    <t>Szwichtenberg Dominika</t>
  </si>
  <si>
    <t>Hinz Marcelina</t>
  </si>
  <si>
    <t>Pałasz Hanna</t>
  </si>
  <si>
    <t>Trzeciakowska Amelia</t>
  </si>
  <si>
    <t>Szlachta Magda</t>
  </si>
  <si>
    <t>Szmidke Paulina</t>
  </si>
  <si>
    <t>Niklas Wiktoria</t>
  </si>
  <si>
    <t>Krzykała Wiktoria</t>
  </si>
  <si>
    <t>Hinc Karolina</t>
  </si>
  <si>
    <t>Reglińska Julia</t>
  </si>
  <si>
    <t>Szulta Hanna</t>
  </si>
  <si>
    <t>Beger Aleksandra</t>
  </si>
  <si>
    <t>Pituch Wiktoria</t>
  </si>
  <si>
    <t>Kostuniak Kinga</t>
  </si>
  <si>
    <t>Przechlewo</t>
  </si>
  <si>
    <t>Szwed Agata</t>
  </si>
  <si>
    <t>Zabrocka Amelia</t>
  </si>
  <si>
    <t>Szada Borzyszkowska Łucja</t>
  </si>
  <si>
    <t>20.09.08</t>
  </si>
  <si>
    <t>SUMA</t>
  </si>
  <si>
    <t>SUMA-INDYWIDUALNE</t>
  </si>
  <si>
    <t>WilkowskiTomasz</t>
  </si>
  <si>
    <t>SMS Bytów</t>
  </si>
  <si>
    <t>Serafinowski Dominik</t>
  </si>
  <si>
    <t>Napiontek Mateusz</t>
  </si>
  <si>
    <t>G Półczno</t>
  </si>
  <si>
    <t>Weier Sebastian</t>
  </si>
  <si>
    <t>Cała Mateusz</t>
  </si>
  <si>
    <t>Cuppa Milosz</t>
  </si>
  <si>
    <t>G 2 Bytów</t>
  </si>
  <si>
    <t>Bohdan Jakub</t>
  </si>
  <si>
    <t>Gim. Miastko</t>
  </si>
  <si>
    <t>Socha Kamil</t>
  </si>
  <si>
    <t>Gim. Studzienice</t>
  </si>
  <si>
    <t>Dargas Artur</t>
  </si>
  <si>
    <t>ZS Półczno</t>
  </si>
  <si>
    <t>Bigus Przemysław</t>
  </si>
  <si>
    <t>Piszko Michał</t>
  </si>
  <si>
    <t>Kurs Maciej</t>
  </si>
  <si>
    <t>ZS Studzienice</t>
  </si>
  <si>
    <t>Pawelski Tomasz</t>
  </si>
  <si>
    <t>Sroka Arek</t>
  </si>
  <si>
    <t>Lewiński Mariusz</t>
  </si>
  <si>
    <t>Hinc Kacper</t>
  </si>
  <si>
    <t>Zmuda Trzebiatowski Jacek</t>
  </si>
  <si>
    <t>Gross Marcin</t>
  </si>
  <si>
    <t>Szypryt Dawid</t>
  </si>
  <si>
    <t xml:space="preserve"> Szultka Dominik</t>
  </si>
  <si>
    <t>Nurkowski Patryk</t>
  </si>
  <si>
    <t>SKLA Słupsk</t>
  </si>
  <si>
    <t>Ginter Leszek</t>
  </si>
  <si>
    <t>Jakubek Patryk</t>
  </si>
  <si>
    <t>G 1 Bytów</t>
  </si>
  <si>
    <t>Jankowski Radosław</t>
  </si>
  <si>
    <t>Klejna Adam</t>
  </si>
  <si>
    <t>Rokity</t>
  </si>
  <si>
    <t>Lass Adrian</t>
  </si>
  <si>
    <t>Wroński Mateusz</t>
  </si>
  <si>
    <t>Talex</t>
  </si>
  <si>
    <t>Borowy Młyn</t>
  </si>
  <si>
    <t>Kiełpiński Dawid</t>
  </si>
  <si>
    <t>ZS Borzytuchom</t>
  </si>
  <si>
    <t>Czarnowski Emilian</t>
  </si>
  <si>
    <t>Czarna Dąbrówka</t>
  </si>
  <si>
    <t>Benkowski Adrian</t>
  </si>
  <si>
    <t>Nożyno</t>
  </si>
  <si>
    <t>Wicher Hubert</t>
  </si>
  <si>
    <t>Flis Marek</t>
  </si>
  <si>
    <t>Sławski Jędrzej</t>
  </si>
  <si>
    <t>Ciszek Patryk</t>
  </si>
  <si>
    <t>Jankowski Sławek</t>
  </si>
  <si>
    <t>Benkowski Kacper</t>
  </si>
  <si>
    <t>Płaska Wojciech</t>
  </si>
  <si>
    <t>Gojtawski Mieczysław</t>
  </si>
  <si>
    <t>Drab Patryk</t>
  </si>
  <si>
    <t>Jura Michał</t>
  </si>
  <si>
    <t>Miastko</t>
  </si>
  <si>
    <t xml:space="preserve">Wicher Tomasz </t>
  </si>
  <si>
    <t>Sławski Michał</t>
  </si>
  <si>
    <t>Gostomczyk Kuba</t>
  </si>
  <si>
    <t>Frecha Kacper</t>
  </si>
  <si>
    <t>Świątek Brzeziński Michał</t>
  </si>
  <si>
    <t>Wirkus Patryk</t>
  </si>
  <si>
    <t>Paszko Wojciech</t>
  </si>
  <si>
    <t>G. 2 Bytów</t>
  </si>
  <si>
    <t>Mrożek Filip</t>
  </si>
  <si>
    <t>Gim.Rychnowy</t>
  </si>
  <si>
    <t>Jeszke Radosław</t>
  </si>
  <si>
    <t>Wolanin Mateusz</t>
  </si>
  <si>
    <t>Gim. Rychnowy</t>
  </si>
  <si>
    <t>Konkol Michał</t>
  </si>
  <si>
    <t>Gim. Borzytuchom</t>
  </si>
  <si>
    <t>Pietrulewicz Ryszard</t>
  </si>
  <si>
    <t>Gim. Bytów</t>
  </si>
  <si>
    <t>Bojko Przemek</t>
  </si>
  <si>
    <t>Gim. 1 Bytów</t>
  </si>
  <si>
    <t>Orzlowski Adrian</t>
  </si>
  <si>
    <t>Wroński Maciej</t>
  </si>
  <si>
    <t>Węsierski Marcin</t>
  </si>
  <si>
    <t>Pilipczuk Kamil</t>
  </si>
  <si>
    <t>G. 1 Bytów</t>
  </si>
  <si>
    <t>Szymwelski Robert</t>
  </si>
  <si>
    <t>Bartłomiejczyk Marcin</t>
  </si>
  <si>
    <t>Łoscki Dawid</t>
  </si>
  <si>
    <t>Piechowski Krystian</t>
  </si>
  <si>
    <t>Meyer Paweł</t>
  </si>
  <si>
    <t>Rew Maciej</t>
  </si>
  <si>
    <t xml:space="preserve">Jakubek Gniewko </t>
  </si>
  <si>
    <t>Nowak Filip</t>
  </si>
  <si>
    <t>Nowacki Janusz</t>
  </si>
  <si>
    <t>Kurczkowski Maciej</t>
  </si>
  <si>
    <t>Kobierowski Kamil</t>
  </si>
  <si>
    <t>Obecny Mateusz</t>
  </si>
  <si>
    <t>Człuchów</t>
  </si>
  <si>
    <t>Kozłowski Adrian</t>
  </si>
  <si>
    <t>Sławno</t>
  </si>
  <si>
    <t>Serkowski Patryk</t>
  </si>
  <si>
    <t>Kościerzyna</t>
  </si>
  <si>
    <t xml:space="preserve">CROSS FESTIVAL
WYNIKI
2011/2012
ROCZNIK 2001/2002 chłopcy
</t>
  </si>
  <si>
    <t>20. IX</t>
  </si>
  <si>
    <t>22.X</t>
  </si>
  <si>
    <t>Struniawski Jakub</t>
  </si>
  <si>
    <t>Wnuk- Lipiński Sebastian</t>
  </si>
  <si>
    <t>Pawłowski Bartosz</t>
  </si>
  <si>
    <t>Lemańczyk Fabian</t>
  </si>
  <si>
    <t>SP Borowy Młyn</t>
  </si>
  <si>
    <t>Wirkus Paweł</t>
  </si>
  <si>
    <t>Kuliński Damian</t>
  </si>
  <si>
    <t>Freda Dawid</t>
  </si>
  <si>
    <t>Mudyń Bartosz</t>
  </si>
  <si>
    <t>SP Ugoszcz</t>
  </si>
  <si>
    <t>Stoltmann Karol</t>
  </si>
  <si>
    <t>Czajkowski Mariusz</t>
  </si>
  <si>
    <t>Kulig Wojciech</t>
  </si>
  <si>
    <t>Zander Dawid</t>
  </si>
  <si>
    <t>Pepliński Michał</t>
  </si>
  <si>
    <t>SP Półczno</t>
  </si>
  <si>
    <t>Kurs Mateusz</t>
  </si>
  <si>
    <t>Jakubek Michał</t>
  </si>
  <si>
    <t>Gostomczyk Arkadiusz</t>
  </si>
  <si>
    <t>Nowak Krzysztof</t>
  </si>
  <si>
    <t>Czajkowski Kacper</t>
  </si>
  <si>
    <t>Pela Seweryn</t>
  </si>
  <si>
    <t>Prądzyński Kamil</t>
  </si>
  <si>
    <t>Gostomski Norbert</t>
  </si>
  <si>
    <t>Niedziałek Kacper</t>
  </si>
  <si>
    <t>Cyra Damian</t>
  </si>
  <si>
    <t>Rudnik Dominik</t>
  </si>
  <si>
    <t>Kurkowski Jakub</t>
  </si>
  <si>
    <t>Dorwa Dominik</t>
  </si>
  <si>
    <t>Trzebiatowski Marcin</t>
  </si>
  <si>
    <t>Kaszubowski Robert</t>
  </si>
  <si>
    <t>Rożek Andrzej</t>
  </si>
  <si>
    <t>Zblewski Krzysztof</t>
  </si>
  <si>
    <t>Kiełpinski Kacper</t>
  </si>
  <si>
    <t>Żywicki Mateusz</t>
  </si>
  <si>
    <t>Szemela Igor</t>
  </si>
  <si>
    <t>Jankowski Jakub</t>
  </si>
  <si>
    <t>Lass Kamil</t>
  </si>
  <si>
    <t>Taraszewicz Józef</t>
  </si>
  <si>
    <t>Świątek- Brzezinski Maciej</t>
  </si>
  <si>
    <t>Wójcik michał</t>
  </si>
  <si>
    <t>Pepliński Maciej</t>
  </si>
  <si>
    <t>Cysewski Paweł</t>
  </si>
  <si>
    <t>Prądzynski Sebastian</t>
  </si>
  <si>
    <t>Stenzel Piotr</t>
  </si>
  <si>
    <t>Jarzębinski Kacper</t>
  </si>
  <si>
    <t>Janta- Lipiński Marek</t>
  </si>
  <si>
    <t>Kuczkowski Bartłomiej</t>
  </si>
  <si>
    <t>Pałubicki Przemysław</t>
  </si>
  <si>
    <t>Wojtyła Natan</t>
  </si>
  <si>
    <t>Adamczyk Julian</t>
  </si>
  <si>
    <t>Turzyński Robert</t>
  </si>
  <si>
    <t>Scheutza Roman</t>
  </si>
  <si>
    <t>SP Rekowo</t>
  </si>
  <si>
    <t>Pałubicki Daniel</t>
  </si>
  <si>
    <t>Stoltman Marek</t>
  </si>
  <si>
    <t>SP Lipnica</t>
  </si>
  <si>
    <t>Jończyk Oliwier</t>
  </si>
  <si>
    <t xml:space="preserve">               Bartek </t>
  </si>
  <si>
    <t>Piechowski Hubert</t>
  </si>
  <si>
    <t>Czarnowski Damian</t>
  </si>
  <si>
    <t>SP Czarna Dabrowka</t>
  </si>
  <si>
    <t>Kun Mateusz</t>
  </si>
  <si>
    <t>Wziętek Konrad</t>
  </si>
  <si>
    <t>Gostomczyk Konrad</t>
  </si>
  <si>
    <t>Lepak Fabian</t>
  </si>
  <si>
    <t>Hapka Hubert</t>
  </si>
  <si>
    <t>Brzeźno Szlcheckie</t>
  </si>
  <si>
    <t>Stolc Tomasz</t>
  </si>
  <si>
    <t>Mudyn Bartosz</t>
  </si>
  <si>
    <t>Wiczk Kacper</t>
  </si>
  <si>
    <t>Szczerba Mikołaj</t>
  </si>
  <si>
    <t xml:space="preserve">Grzeńk </t>
  </si>
  <si>
    <t>Kramarzyny</t>
  </si>
  <si>
    <t>Malich Kuba</t>
  </si>
  <si>
    <t>Bronk Dawid</t>
  </si>
  <si>
    <t>Skiba Krzysztof</t>
  </si>
  <si>
    <t>Wnuk Lipiński Kondrad</t>
  </si>
  <si>
    <t>Rekowo</t>
  </si>
  <si>
    <t>Labuda Kamil</t>
  </si>
  <si>
    <t>Rudnik Kacper</t>
  </si>
  <si>
    <t>Żmuda Trzebiatowski Oskar</t>
  </si>
  <si>
    <t>Szwed Kamil</t>
  </si>
  <si>
    <t>Tusk Kuba</t>
  </si>
  <si>
    <t>SP Niedarzyno</t>
  </si>
  <si>
    <t>Wnuk Lipiński Przemek</t>
  </si>
  <si>
    <t>Pobłocki Dawid</t>
  </si>
  <si>
    <t>Wirkus Jakub</t>
  </si>
  <si>
    <t>Konarzyny</t>
  </si>
  <si>
    <t>Lemańczyk Jakub</t>
  </si>
  <si>
    <t xml:space="preserve">CROSS FESTIVAL
WYNIKI
2011/2012ROCZNIK 2001/2002 DZIEWCZETA
</t>
  </si>
  <si>
    <t>20.09.</t>
  </si>
  <si>
    <t>Werra Oliwia</t>
  </si>
  <si>
    <t>Metlicka Wiktoria</t>
  </si>
  <si>
    <t>Leik Dominika</t>
  </si>
  <si>
    <t>Bela Natalia</t>
  </si>
  <si>
    <t xml:space="preserve"> SP 5 Bytów</t>
  </si>
  <si>
    <t>Kuling Magdalena</t>
  </si>
  <si>
    <t>Cuppa Alicja</t>
  </si>
  <si>
    <t>Wiatrowska Daria</t>
  </si>
  <si>
    <t>Szreder Wiktoria</t>
  </si>
  <si>
    <t>Zariczniak Klaudia</t>
  </si>
  <si>
    <t>Stencel Nicol</t>
  </si>
  <si>
    <t>Szyca Dominika</t>
  </si>
  <si>
    <t>Miszewska Paulina</t>
  </si>
  <si>
    <t>Dziedzic Patrycja</t>
  </si>
  <si>
    <t>Czarnecka Alicja</t>
  </si>
  <si>
    <t>Labuda wiktoria</t>
  </si>
  <si>
    <t>Myszk Sara</t>
  </si>
  <si>
    <t>Orzechowska Zofia</t>
  </si>
  <si>
    <t>Nowak Aleksandra</t>
  </si>
  <si>
    <t>Jereczek Anna</t>
  </si>
  <si>
    <t>Cybula Wiktoria</t>
  </si>
  <si>
    <t>Stolc Martyna</t>
  </si>
  <si>
    <t>Tetłak Patrycja</t>
  </si>
  <si>
    <t>Kikcio Anna</t>
  </si>
  <si>
    <t>Woszczyk Klaudia</t>
  </si>
  <si>
    <t>Formela Natalia</t>
  </si>
  <si>
    <t>Wika Czarnowska Weronika</t>
  </si>
  <si>
    <t>Zaborowska Wiktoria</t>
  </si>
  <si>
    <t>Gostomczyk Roksana</t>
  </si>
  <si>
    <t>Rompa Marta</t>
  </si>
  <si>
    <t>Cybulska Oliwia</t>
  </si>
  <si>
    <t>Szreder Martyna</t>
  </si>
  <si>
    <t>Pela Karolina</t>
  </si>
  <si>
    <t>Lońska Wiktoria</t>
  </si>
  <si>
    <t>Gliniecka Wiktoria</t>
  </si>
  <si>
    <t>Sekulska Natalia</t>
  </si>
  <si>
    <t>Cyrson Weronika</t>
  </si>
  <si>
    <t>Blank Aniela</t>
  </si>
  <si>
    <t>Blank Rozalia</t>
  </si>
  <si>
    <t>Borzyszkowska Aleksandra</t>
  </si>
  <si>
    <t xml:space="preserve">Pobłocka Kornelia </t>
  </si>
  <si>
    <t>Bąk Zuzia</t>
  </si>
  <si>
    <t>Wirkus Żaneta</t>
  </si>
  <si>
    <t>SP Konarzyny</t>
  </si>
  <si>
    <t>Choma Karolina</t>
  </si>
  <si>
    <t>Sobisz Faustyna</t>
  </si>
  <si>
    <t>SP Przechlewo</t>
  </si>
  <si>
    <t>Breske Wiktoria</t>
  </si>
  <si>
    <t>Pekowska Adrianna</t>
  </si>
  <si>
    <t>Wnuk Lipińska Izabella</t>
  </si>
  <si>
    <t>Schramka Beata</t>
  </si>
  <si>
    <t>SP Wierzchowo</t>
  </si>
  <si>
    <t>Cybula Weronika</t>
  </si>
  <si>
    <t>Pawłowska Oliwia</t>
  </si>
  <si>
    <t>Stormann Wiktoria</t>
  </si>
  <si>
    <t>Oltec Julia</t>
  </si>
  <si>
    <t>Nazarbo Kamila</t>
  </si>
  <si>
    <t>Typa Marcelina</t>
  </si>
  <si>
    <t>Waldkowska Kinga</t>
  </si>
  <si>
    <t>Cybula Aleksandra</t>
  </si>
  <si>
    <t>Orlikowska Aleksandra</t>
  </si>
  <si>
    <t>Las Magdalena</t>
  </si>
  <si>
    <t>Żyła Aleksandra</t>
  </si>
  <si>
    <t>Jankowska Paulina</t>
  </si>
  <si>
    <t>Kuślewicz Magdalena</t>
  </si>
  <si>
    <t>Wolska Julia</t>
  </si>
  <si>
    <t>Modrzejewska Paulina</t>
  </si>
  <si>
    <t>Drygała Patrycja</t>
  </si>
  <si>
    <t>Powąska Oliwia</t>
  </si>
  <si>
    <t>Bronk Andżelika</t>
  </si>
  <si>
    <t>Kropidłowska Natalia</t>
  </si>
  <si>
    <t>Clećko Magdalena</t>
  </si>
  <si>
    <t>Maikowska Julia</t>
  </si>
  <si>
    <t>Węsierska Magdalena</t>
  </si>
  <si>
    <t>Klejna Wiktoria</t>
  </si>
  <si>
    <t xml:space="preserve">Breska Martyna </t>
  </si>
  <si>
    <t>Werra Paulina</t>
  </si>
  <si>
    <t>Czubacz Amelia</t>
  </si>
  <si>
    <t>Rybarczyk Anna</t>
  </si>
  <si>
    <t>Mańska Dominika</t>
  </si>
  <si>
    <t>Fils Małgorzata</t>
  </si>
  <si>
    <t>Czuba Julia</t>
  </si>
  <si>
    <t>Krauze Wiktoria</t>
  </si>
  <si>
    <t>Gostomska Dorota</t>
  </si>
  <si>
    <t>Peplińska Klaudia</t>
  </si>
  <si>
    <t>Szczerba Dominika</t>
  </si>
  <si>
    <t>Pietrasik Natalia</t>
  </si>
  <si>
    <t>Lewna Gracjana</t>
  </si>
  <si>
    <t>Wiczk Sandra</t>
  </si>
  <si>
    <t>Prądzyńska Anna</t>
  </si>
  <si>
    <t>Gostomczyk Weronika</t>
  </si>
  <si>
    <t>Fronda Manuela</t>
  </si>
  <si>
    <t>Literska Karolina</t>
  </si>
  <si>
    <t>Rekowska Adrianna</t>
  </si>
  <si>
    <t>Duda Anna</t>
  </si>
  <si>
    <t>Pluto Prądzyńska Marta</t>
  </si>
  <si>
    <t>Roszkowska Agata</t>
  </si>
  <si>
    <t>SP Czarna Dąbrówka</t>
  </si>
  <si>
    <t>Wnuk Lipińska Anna</t>
  </si>
  <si>
    <t>Retka Justyna</t>
  </si>
  <si>
    <t>Prądzyńska Aleksandra</t>
  </si>
  <si>
    <t>Leper Marta</t>
  </si>
  <si>
    <t>Szyca Karolina</t>
  </si>
  <si>
    <t>Chylewska Wiktoria</t>
  </si>
  <si>
    <t>Hrynda Sara</t>
  </si>
  <si>
    <t>Hering Aleksandra</t>
  </si>
  <si>
    <t>Rucińska Maria</t>
  </si>
  <si>
    <t>Szreder Lena</t>
  </si>
  <si>
    <t>Mielewczyk Kinga</t>
  </si>
  <si>
    <t>Nierzwicka Julia</t>
  </si>
  <si>
    <t>Frączyk Nicola</t>
  </si>
  <si>
    <t>Górska Martyna</t>
  </si>
  <si>
    <t>Glaza Aleksandra</t>
  </si>
  <si>
    <t>Chojnice</t>
  </si>
  <si>
    <t xml:space="preserve">CROSS FESTIVAL
WYNIKI
2011/2012
ROCZNIK 1999/2000 (CHŁOPCY)
</t>
  </si>
  <si>
    <t>24.09</t>
  </si>
  <si>
    <t>Bentkowski Cezary</t>
  </si>
  <si>
    <t>Roman Karol</t>
  </si>
  <si>
    <t>Gdańsk</t>
  </si>
  <si>
    <t>Kuliński Szymon</t>
  </si>
  <si>
    <t>Matyszewski Michał</t>
  </si>
  <si>
    <t xml:space="preserve">SP Studzienice </t>
  </si>
  <si>
    <t>Wolak Patryk</t>
  </si>
  <si>
    <t>Filewicz Kacper</t>
  </si>
  <si>
    <t>Kryzel Daniel</t>
  </si>
  <si>
    <t>Wanta Wojciech</t>
  </si>
  <si>
    <t>Lipinski Pascal</t>
  </si>
  <si>
    <t xml:space="preserve">Trzebiatowski Karol </t>
  </si>
  <si>
    <t>Chajecki Kacper</t>
  </si>
  <si>
    <t>Klassa Olaf</t>
  </si>
  <si>
    <t>Cesak Adam</t>
  </si>
  <si>
    <t>Breszka Dawid</t>
  </si>
  <si>
    <t>Rudnik Adam</t>
  </si>
  <si>
    <t>Szymański Jacek</t>
  </si>
  <si>
    <t xml:space="preserve">Lorbiecki Patryk </t>
  </si>
  <si>
    <t>Góra Leszek</t>
  </si>
  <si>
    <t>Kots  Dominik</t>
  </si>
  <si>
    <t>Sudorowicz Maciej</t>
  </si>
  <si>
    <t xml:space="preserve">Kostrub Mateusz </t>
  </si>
  <si>
    <t>Spychalski Paweł</t>
  </si>
  <si>
    <t>Zahl Kacper</t>
  </si>
  <si>
    <t xml:space="preserve">Szmaglik Patryk </t>
  </si>
  <si>
    <t>Blank Jan</t>
  </si>
  <si>
    <t>Weier Bartłomiej</t>
  </si>
  <si>
    <t>Wałdoch Jacek</t>
  </si>
  <si>
    <t>Żmuda Trzebiatowski Józef</t>
  </si>
  <si>
    <t>Kiedrowski Mateusz</t>
  </si>
  <si>
    <t>Peplinski Wojciech</t>
  </si>
  <si>
    <t>Trzebiatowski Kuba</t>
  </si>
  <si>
    <t>Kotsztub Dominik</t>
  </si>
  <si>
    <t>Skierka Kacper</t>
  </si>
  <si>
    <t>Bukowski Paweł</t>
  </si>
  <si>
    <t>Friede Jakub</t>
  </si>
  <si>
    <t>Szwed Maciej</t>
  </si>
  <si>
    <t>Rużyło Maciej</t>
  </si>
  <si>
    <t>Drewczyński Dawid</t>
  </si>
  <si>
    <t>Schramka Wojciech</t>
  </si>
  <si>
    <t>Wrycz Rekowski Jan</t>
  </si>
  <si>
    <t>Alf Oskar</t>
  </si>
  <si>
    <t>Wirkus Kacper</t>
  </si>
  <si>
    <t>Piechowski Mateusz</t>
  </si>
  <si>
    <t>Moskal Przemysław</t>
  </si>
  <si>
    <t>Jareczek Sebastian</t>
  </si>
  <si>
    <t xml:space="preserve">Pławicki Daniel </t>
  </si>
  <si>
    <t>Pradella Maks</t>
  </si>
  <si>
    <t>Grodziński Piotr</t>
  </si>
  <si>
    <t>Kmiecik Kacper</t>
  </si>
  <si>
    <t>Jaworski Jakub</t>
  </si>
  <si>
    <t>Jakubek Bartłomiej</t>
  </si>
  <si>
    <t>Janikowski Kacper</t>
  </si>
  <si>
    <t>Breszur Dawid</t>
  </si>
  <si>
    <t>Szypryt Nataniel</t>
  </si>
  <si>
    <t>Cegieła Jarosław</t>
  </si>
  <si>
    <t>Łangowski Jakub</t>
  </si>
  <si>
    <t>Piechowski Paweł</t>
  </si>
  <si>
    <t>SP Jasień</t>
  </si>
  <si>
    <t>Woszczyk Damian</t>
  </si>
  <si>
    <t>Osowski Adam</t>
  </si>
  <si>
    <t>Piechowski Radosław</t>
  </si>
  <si>
    <t>Ostrowski Mateusz</t>
  </si>
  <si>
    <t>Wilma Michał</t>
  </si>
  <si>
    <t>Lipiński Paskal</t>
  </si>
  <si>
    <t>Matyszkiewicz Michał</t>
  </si>
  <si>
    <t xml:space="preserve">SP STudzienice </t>
  </si>
  <si>
    <t>Furtan Kuba</t>
  </si>
  <si>
    <t>Prądzyński Józef</t>
  </si>
  <si>
    <t xml:space="preserve">Szulc Hubert </t>
  </si>
  <si>
    <t>Kapuściński Adam</t>
  </si>
  <si>
    <t>Gawin Piotr</t>
  </si>
  <si>
    <t>Mielewczyk Bartosz</t>
  </si>
  <si>
    <t>Jasień</t>
  </si>
  <si>
    <t>Kryczka Patryk</t>
  </si>
  <si>
    <t>Wolski Patryk</t>
  </si>
  <si>
    <t>Wojciechowski Radek</t>
  </si>
  <si>
    <t>Rudnik Łukasz</t>
  </si>
  <si>
    <t>Spiczak Brzeziński Piotr</t>
  </si>
  <si>
    <t>Sewiuk Michał</t>
  </si>
  <si>
    <t>Kaszubowski Dawid</t>
  </si>
  <si>
    <t>Paciorek Daniel</t>
  </si>
  <si>
    <t>Megger Daniel</t>
  </si>
  <si>
    <t>Jereczek Andrzej</t>
  </si>
  <si>
    <t>Lass Filip</t>
  </si>
  <si>
    <t>Wieteska Aleksander</t>
  </si>
  <si>
    <t>Błaszkowski Maciej</t>
  </si>
  <si>
    <t>Bireta Kacper</t>
  </si>
  <si>
    <t xml:space="preserve">CROSS FESTIVAL
WYNIKI
2011/2012
ROCZNIK 2003/2004chłopcy
</t>
  </si>
  <si>
    <t>20.IX</t>
  </si>
  <si>
    <t>11. XI</t>
  </si>
  <si>
    <t>X</t>
  </si>
  <si>
    <t>Kurs Łukasz</t>
  </si>
  <si>
    <t>Werra Miłosz</t>
  </si>
  <si>
    <t>Kleina Michał</t>
  </si>
  <si>
    <t>Dułak Konrad</t>
  </si>
  <si>
    <t>Baumagard Krzysztof</t>
  </si>
  <si>
    <t>Rudnik Grzegorz</t>
  </si>
  <si>
    <t xml:space="preserve">Kowalewski Patryk </t>
  </si>
  <si>
    <t>Wolski Sebastian</t>
  </si>
  <si>
    <t>Pałubicki Dominik</t>
  </si>
  <si>
    <t>Reca Jakub</t>
  </si>
  <si>
    <t>Błaszkowski Adam</t>
  </si>
  <si>
    <t>Mikołajczyk Dawid</t>
  </si>
  <si>
    <t>Breszka Damian</t>
  </si>
  <si>
    <t>Butowski Jakub</t>
  </si>
  <si>
    <t>Wantoch Rekowski Michał</t>
  </si>
  <si>
    <t>Fornal Szymon</t>
  </si>
  <si>
    <t>Kropidłowski Jakub</t>
  </si>
  <si>
    <t>Reca Fabian</t>
  </si>
  <si>
    <t>Koska Tomasz</t>
  </si>
  <si>
    <t>Bela Jakub</t>
  </si>
  <si>
    <t>Breza Robert</t>
  </si>
  <si>
    <t>Watras Kacper</t>
  </si>
  <si>
    <t>Serafin Klaudiusz</t>
  </si>
  <si>
    <t>Kuraśkiewicz Maciej</t>
  </si>
  <si>
    <t>Lupa Szymon</t>
  </si>
  <si>
    <t xml:space="preserve">Galemba Dominik </t>
  </si>
  <si>
    <t>Szultka Klaudiusz</t>
  </si>
  <si>
    <t>Iwańca Ireneusz</t>
  </si>
  <si>
    <t>Czaja Michał</t>
  </si>
  <si>
    <t>Brzozowski Nikodem</t>
  </si>
  <si>
    <t>Kosznik Dominik</t>
  </si>
  <si>
    <t>Nurkowski Aleksander</t>
  </si>
  <si>
    <t>Przedszkole miejskie nr 3 Ustka</t>
  </si>
  <si>
    <t>Rudnik Hubert</t>
  </si>
  <si>
    <t>Wroński Karol</t>
  </si>
  <si>
    <t>Szulc Jakub</t>
  </si>
  <si>
    <t>Majkowski Sebastian</t>
  </si>
  <si>
    <t>Moskal Patryk</t>
  </si>
  <si>
    <t>Jaśmientowicz Jakub</t>
  </si>
  <si>
    <t>Depka Prądzyński Oskar</t>
  </si>
  <si>
    <t>Baumgard Krzysztof</t>
  </si>
  <si>
    <t>Myszka Daniel</t>
  </si>
  <si>
    <t>Stenka Oliwier</t>
  </si>
  <si>
    <t>Wielgosz Michał</t>
  </si>
  <si>
    <t>Płaszczewski Rafał</t>
  </si>
  <si>
    <t>Bielawa Maciej</t>
  </si>
  <si>
    <t>Treder Aleksander</t>
  </si>
  <si>
    <t>Paubicki Dominik</t>
  </si>
  <si>
    <t>Gołda Jakub</t>
  </si>
  <si>
    <t>Kuik Studziński Jacek</t>
  </si>
  <si>
    <t>Sobański Tadeusz</t>
  </si>
  <si>
    <t>Janta Lipiński Jakub</t>
  </si>
  <si>
    <t>Waldowski Michał</t>
  </si>
  <si>
    <t>Wojach Michał</t>
  </si>
  <si>
    <t>Mański Gracjan</t>
  </si>
  <si>
    <t>Piechowski Dawid</t>
  </si>
  <si>
    <t>Stermasik Hubert</t>
  </si>
  <si>
    <t>Stencel Kacper</t>
  </si>
  <si>
    <t>Kośmieja Jakub</t>
  </si>
  <si>
    <t xml:space="preserve">Sławicki Tomasz </t>
  </si>
  <si>
    <t>Rytwiński Michał</t>
  </si>
  <si>
    <t>Werra Oskar</t>
  </si>
  <si>
    <t>Kaiser Mateusz</t>
  </si>
  <si>
    <t>Janta Dawid</t>
  </si>
  <si>
    <t>Gliniecki Damian</t>
  </si>
  <si>
    <t>Krycki Filip</t>
  </si>
  <si>
    <t>Kudlik Przemysław</t>
  </si>
  <si>
    <t>Orzyłowski Paweł</t>
  </si>
  <si>
    <t>Kunaśkiewicz Maciej</t>
  </si>
  <si>
    <t>Jakubek Krystian</t>
  </si>
  <si>
    <t>Jaszul Wojtek</t>
  </si>
  <si>
    <t>Wroński Kamil</t>
  </si>
  <si>
    <t>Malich Hubert</t>
  </si>
  <si>
    <t>Wnuk Lipiński Krzysztof</t>
  </si>
  <si>
    <t>Hapka Paweł</t>
  </si>
  <si>
    <t>Kasprowicz Krzysztof</t>
  </si>
  <si>
    <t>Retka Krzysztof</t>
  </si>
  <si>
    <t>Gryglicki Maciej</t>
  </si>
  <si>
    <t>Hesse Mateusz</t>
  </si>
  <si>
    <t>Kiedrowski Maciej</t>
  </si>
  <si>
    <t>Jackiewicz Aleksander</t>
  </si>
  <si>
    <t>Ruciński Mikołaj</t>
  </si>
  <si>
    <t>Breza Kuba</t>
  </si>
  <si>
    <t>Broc Dominik</t>
  </si>
  <si>
    <t>Lass Patryk</t>
  </si>
  <si>
    <t>Serafin Oliwier</t>
  </si>
  <si>
    <t>Mański Tomasz</t>
  </si>
  <si>
    <t>Ciemiński Szymon</t>
  </si>
  <si>
    <t>Gołąb Maciej</t>
  </si>
  <si>
    <t>Brzeski Maciej</t>
  </si>
  <si>
    <t>Gosz Daniel</t>
  </si>
  <si>
    <t>Cyrson Damian</t>
  </si>
  <si>
    <t>Rożek Paweł</t>
  </si>
  <si>
    <t>Lass Adam</t>
  </si>
  <si>
    <t>Baran Mikołaj</t>
  </si>
  <si>
    <t>Labuda Oliwier</t>
  </si>
  <si>
    <t>Ziołnowski Kacper</t>
  </si>
  <si>
    <t>Szariak Kajetan</t>
  </si>
  <si>
    <t>Trzebiatowski Kacper</t>
  </si>
  <si>
    <t>Łojek Szymon</t>
  </si>
  <si>
    <t>Węsierski Jakub</t>
  </si>
  <si>
    <t>Wejman Aleksander</t>
  </si>
  <si>
    <t xml:space="preserve">Skiba Łukasz </t>
  </si>
  <si>
    <t>Jankowski Michał</t>
  </si>
  <si>
    <t>Piszczatyn Aleksander</t>
  </si>
  <si>
    <t>Młyński Kacper</t>
  </si>
  <si>
    <t>Rolbiecki Marcin</t>
  </si>
  <si>
    <t>Manikowski Tomasz</t>
  </si>
  <si>
    <t>Przedszkole Św. Filipa Neri w Bytowie</t>
  </si>
  <si>
    <t>Pituch Bartosz</t>
  </si>
  <si>
    <t>Gostkowo</t>
  </si>
  <si>
    <t>Brac Dominik</t>
  </si>
  <si>
    <t>Cała Krzysztof</t>
  </si>
  <si>
    <t xml:space="preserve">Przedszkole </t>
  </si>
  <si>
    <t>Regliński Michał</t>
  </si>
  <si>
    <t>Jakuc Miłosz</t>
  </si>
  <si>
    <t>Trapp Dawid</t>
  </si>
  <si>
    <t>Regkński Kevin</t>
  </si>
  <si>
    <t>Cichosz Nikodem</t>
  </si>
  <si>
    <t>Wałdoch Wojciech</t>
  </si>
  <si>
    <t>Maikowski Michał</t>
  </si>
  <si>
    <t>Przedszkole nr 1 w Bytowie</t>
  </si>
  <si>
    <t>Światkowiak Jakub</t>
  </si>
  <si>
    <t>Houn Józef</t>
  </si>
  <si>
    <t xml:space="preserve">Mański Łukasz </t>
  </si>
  <si>
    <t>Piszczatyn Krzysztof</t>
  </si>
  <si>
    <t>Przedszkole Smyki w Bytowie</t>
  </si>
  <si>
    <t>Orłowski Paweł</t>
  </si>
  <si>
    <t>Orłowski Piotr</t>
  </si>
  <si>
    <t>Pituch Miłosz</t>
  </si>
  <si>
    <t>Garski Kryspin</t>
  </si>
  <si>
    <t>Przedszkole nr 3</t>
  </si>
  <si>
    <t xml:space="preserve">Łoza Adam </t>
  </si>
  <si>
    <t xml:space="preserve">CROSS FESTIVAL
WYNIKI
2011/2012
ROCZNIK 1999/2000(dziewczęta)
</t>
  </si>
  <si>
    <t>Adamczyk Agata</t>
  </si>
  <si>
    <t>Kowalewska Magdalena</t>
  </si>
  <si>
    <t>Kalinowska Klaudia</t>
  </si>
  <si>
    <t>Brzozowska Malwina</t>
  </si>
  <si>
    <t>Jakubowska Marta</t>
  </si>
  <si>
    <t>Kałymon Klaudia</t>
  </si>
  <si>
    <t>Stoltman Kaja</t>
  </si>
  <si>
    <t>Breza Magdalena</t>
  </si>
  <si>
    <t>Pasik Weronika</t>
  </si>
  <si>
    <t>Lemańczyk Marta</t>
  </si>
  <si>
    <t>Głodowska Karolina</t>
  </si>
  <si>
    <t>Jakubek Samuela</t>
  </si>
  <si>
    <t>Lemańczyk Dominika</t>
  </si>
  <si>
    <t>Zaborowska Katarzyna</t>
  </si>
  <si>
    <t>Kotz Emila</t>
  </si>
  <si>
    <t>Lipińska Wiktoria</t>
  </si>
  <si>
    <t>Wichert Patrycja</t>
  </si>
  <si>
    <t>Depka Prądzińska Magda</t>
  </si>
  <si>
    <t>Żmuda Trzebiatowska Paulina</t>
  </si>
  <si>
    <t>Rompa Aleksandra</t>
  </si>
  <si>
    <t>Kreft Maria</t>
  </si>
  <si>
    <t>Las Julia</t>
  </si>
  <si>
    <t>Góra Olga</t>
  </si>
  <si>
    <t>Ścigała Martyna</t>
  </si>
  <si>
    <t>Keller Emanuela</t>
  </si>
  <si>
    <t xml:space="preserve">Różek Jagoda </t>
  </si>
  <si>
    <t>Sieprawska Natalia</t>
  </si>
  <si>
    <t>Ginter Martyna</t>
  </si>
  <si>
    <t>Mach Aleksandra</t>
  </si>
  <si>
    <t>Kapiszka Julia</t>
  </si>
  <si>
    <t>Jakubek Weronika</t>
  </si>
  <si>
    <t>Płotka Alicja</t>
  </si>
  <si>
    <t>Wichert Katarzyna</t>
  </si>
  <si>
    <t>Gierszewska Karolina</t>
  </si>
  <si>
    <t>Drobińska Patrycja</t>
  </si>
  <si>
    <t>Choma Patrycja</t>
  </si>
  <si>
    <t>Paszko Oliwia</t>
  </si>
  <si>
    <t>Gagoł Natalia</t>
  </si>
  <si>
    <t>Brzeska Klaudia</t>
  </si>
  <si>
    <t>Zblewska Anna</t>
  </si>
  <si>
    <t>Chroniec Zuzanna</t>
  </si>
  <si>
    <t>Muzolf Pamela</t>
  </si>
  <si>
    <t>Dziuba Weronika</t>
  </si>
  <si>
    <t>Migora Aleksandra</t>
  </si>
  <si>
    <t>Kozień Katarzyna</t>
  </si>
  <si>
    <t>Borowska Aleksandra</t>
  </si>
  <si>
    <t>Wyka Magdalena</t>
  </si>
  <si>
    <t>Borowska Wioletta</t>
  </si>
  <si>
    <t>Koperkiewicz Karolina</t>
  </si>
  <si>
    <t>Szwed Katarzyna</t>
  </si>
  <si>
    <t xml:space="preserve">Bożek Natalia </t>
  </si>
  <si>
    <t>Wojach Sylwia</t>
  </si>
  <si>
    <t>Mallek Joanna</t>
  </si>
  <si>
    <t>Buhawska Paulina</t>
  </si>
  <si>
    <t>Szczepińska Hanna</t>
  </si>
  <si>
    <t>Hołowiej Aleksandra</t>
  </si>
  <si>
    <t>Piekarska Karolina</t>
  </si>
  <si>
    <t>Sieprawska Teresa</t>
  </si>
  <si>
    <t>Patelczyk Justyna</t>
  </si>
  <si>
    <t>Paszki Weronika</t>
  </si>
  <si>
    <t>Kołodziej Aleksandra</t>
  </si>
  <si>
    <t>Durawa Rebeka</t>
  </si>
  <si>
    <t>Wójtawicz Aleksandra</t>
  </si>
  <si>
    <t>Szulc Aleksandra</t>
  </si>
  <si>
    <t>Sójka Klaudia</t>
  </si>
  <si>
    <t>Bukowska Alicja</t>
  </si>
  <si>
    <t>Wantoch -Rekowska Wiktoria</t>
  </si>
  <si>
    <t>Dalecka Natalia</t>
  </si>
  <si>
    <t>Zblewska Dominika</t>
  </si>
  <si>
    <t>Ofmańska Justyna</t>
  </si>
  <si>
    <t>Marzec Angelina</t>
  </si>
  <si>
    <t>SP Kramarzyny</t>
  </si>
  <si>
    <t>Pluto-Prądzyńska Monika</t>
  </si>
  <si>
    <t>Leik Aleksandra</t>
  </si>
  <si>
    <t>Tokarska Katarzyna</t>
  </si>
  <si>
    <t>Hinca Karolina</t>
  </si>
  <si>
    <t>Hnatyszyn Magdalena</t>
  </si>
  <si>
    <t>Piankowska Marlena</t>
  </si>
  <si>
    <t>Topka Natalia</t>
  </si>
  <si>
    <t>Jereczek Basia</t>
  </si>
  <si>
    <t>Wieligda Weronika</t>
  </si>
  <si>
    <t>Rudnik Andżelika</t>
  </si>
  <si>
    <t>Mach Martyna</t>
  </si>
  <si>
    <t>Witek Paula</t>
  </si>
  <si>
    <t>Stoltman Agata</t>
  </si>
  <si>
    <t>Warsińska Natasza</t>
  </si>
  <si>
    <t>Jutrzenka Trzebiatowska Karolina</t>
  </si>
  <si>
    <t>Paubicka Justyna</t>
  </si>
  <si>
    <t>Bohdan Karolina</t>
  </si>
  <si>
    <t>SP nr 2 Miastko</t>
  </si>
  <si>
    <t>Wantoch Rekowska Małgorzata</t>
  </si>
  <si>
    <t>Kaczmarczyk Klaudia</t>
  </si>
  <si>
    <t>Topka Beata</t>
  </si>
  <si>
    <t>Drygalska Zuzanna</t>
  </si>
  <si>
    <t>Ryngwelska Natalia</t>
  </si>
  <si>
    <t>Chojniczanaka</t>
  </si>
  <si>
    <t>Pawłowska Aleksandra</t>
  </si>
  <si>
    <t>Stormann Oliwia</t>
  </si>
  <si>
    <t xml:space="preserve">CROSS FESTIVAL
WYNIKI
2011/2012
ROCZNIK 1996/1998 (dziewczęta)
</t>
  </si>
  <si>
    <t>22.</t>
  </si>
  <si>
    <t>Treder Patrycja</t>
  </si>
  <si>
    <t>G Borzytuchom</t>
  </si>
  <si>
    <t>Steranka Marcelina</t>
  </si>
  <si>
    <t>Woszczyk Karolina</t>
  </si>
  <si>
    <t>Marchut Wioleta</t>
  </si>
  <si>
    <t>G Kołczygłowy</t>
  </si>
  <si>
    <t>Jasnoch Patrycja</t>
  </si>
  <si>
    <t>Guzińska Natalia</t>
  </si>
  <si>
    <t>Szemela Wiktoria</t>
  </si>
  <si>
    <t>Jażdżewska Anna</t>
  </si>
  <si>
    <t>Drab Klaudia</t>
  </si>
  <si>
    <t>Prondzińska Natalia</t>
  </si>
  <si>
    <t>Rutkowska Patrycja</t>
  </si>
  <si>
    <t>Bożek Paulina</t>
  </si>
  <si>
    <t xml:space="preserve">Adamczyk Monika </t>
  </si>
  <si>
    <t>Zander Patrycja</t>
  </si>
  <si>
    <t>G Parchowo</t>
  </si>
  <si>
    <t>Wrońska Klaudia</t>
  </si>
  <si>
    <t>Miniach Aleksandra</t>
  </si>
  <si>
    <t>Cała Paulina</t>
  </si>
  <si>
    <t>Jaszak Małgorzata</t>
  </si>
  <si>
    <t>Tomaszewicz Weronika</t>
  </si>
  <si>
    <t>G Studzienice</t>
  </si>
  <si>
    <t>Gańska Aneta</t>
  </si>
  <si>
    <t>Kulińska Katarzyna</t>
  </si>
  <si>
    <t>Wolska Katarzyna</t>
  </si>
  <si>
    <t>Onichowska Alicja</t>
  </si>
  <si>
    <t>Cuppa Karolina</t>
  </si>
  <si>
    <t>Penk Monika</t>
  </si>
  <si>
    <t>Horbowa Marzena</t>
  </si>
  <si>
    <t xml:space="preserve">Walk Joanna </t>
  </si>
  <si>
    <t>Zblewska Daria</t>
  </si>
  <si>
    <t>Patelczyk Martyna</t>
  </si>
  <si>
    <t>Sazon Emilia</t>
  </si>
  <si>
    <t>Oleszkiewicz Kamila</t>
  </si>
  <si>
    <t>Nitzka Sabina</t>
  </si>
  <si>
    <t>G. Rychnowy</t>
  </si>
  <si>
    <t>Adamczyk Małgorzata</t>
  </si>
  <si>
    <t>G.Kołczygłowy</t>
  </si>
  <si>
    <t>Pestka Daria</t>
  </si>
  <si>
    <t>G.Rychnowy</t>
  </si>
  <si>
    <t>Gralak Anna</t>
  </si>
  <si>
    <t>Szczepańska Ilona</t>
  </si>
  <si>
    <t>Szok Katarzyna</t>
  </si>
  <si>
    <t>G. Parchowo</t>
  </si>
  <si>
    <t>Migda Patrycja</t>
  </si>
  <si>
    <t>Miniach Agata</t>
  </si>
  <si>
    <t>Sikorska Martyna</t>
  </si>
  <si>
    <t>Breszka Kinga</t>
  </si>
  <si>
    <t>Wrońska Dominika</t>
  </si>
  <si>
    <t>Reihs Monika</t>
  </si>
  <si>
    <t>G borzytuchom</t>
  </si>
  <si>
    <t>Grzybowska Ilona</t>
  </si>
  <si>
    <t xml:space="preserve">Stiene Justyna </t>
  </si>
  <si>
    <t>Heron Iwona</t>
  </si>
  <si>
    <t>Hejna Paulina</t>
  </si>
</sst>
</file>

<file path=xl/styles.xml><?xml version="1.0" encoding="utf-8"?>
<styleSheet xmlns="http://schemas.openxmlformats.org/spreadsheetml/2006/main">
  <numFmts count="2">
    <numFmt numFmtId="164" formatCode="d/mm/yyyy"/>
    <numFmt numFmtId="165" formatCode="yy\-mm"/>
  </numFmts>
  <fonts count="19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6"/>
      <name val="Times New Roman"/>
      <family val="1"/>
      <charset val="238"/>
    </font>
    <font>
      <b/>
      <sz val="8"/>
      <name val="Times New Roman"/>
      <family val="1"/>
      <charset val="238"/>
    </font>
    <font>
      <sz val="6"/>
      <name val="System"/>
      <family val="2"/>
      <charset val="238"/>
    </font>
    <font>
      <sz val="7"/>
      <name val="Arial"/>
      <family val="2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5"/>
      <name val="Arial"/>
      <family val="2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color indexed="62"/>
      <name val="Times New Roman"/>
      <family val="1"/>
      <charset val="238"/>
    </font>
    <font>
      <b/>
      <sz val="10"/>
      <color indexed="62"/>
      <name val="Times New Roman"/>
      <family val="1"/>
      <charset val="238"/>
    </font>
    <font>
      <sz val="6"/>
      <name val="Times New Roman"/>
      <family val="1"/>
      <charset val="238"/>
    </font>
    <font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2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2">
    <xf numFmtId="0" fontId="0" fillId="0" borderId="0"/>
    <xf numFmtId="9" fontId="14" fillId="0" borderId="0" applyFill="0" applyBorder="0" applyAlignment="0" applyProtection="0"/>
  </cellStyleXfs>
  <cellXfs count="227">
    <xf numFmtId="0" fontId="0" fillId="0" borderId="0" xfId="0"/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1" fontId="7" fillId="0" borderId="1" xfId="0" applyNumberFormat="1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wrapText="1"/>
    </xf>
    <xf numFmtId="0" fontId="0" fillId="0" borderId="1" xfId="0" applyBorder="1"/>
    <xf numFmtId="1" fontId="0" fillId="0" borderId="1" xfId="0" applyNumberFormat="1" applyBorder="1"/>
    <xf numFmtId="1" fontId="0" fillId="2" borderId="1" xfId="0" applyNumberFormat="1" applyFill="1" applyBorder="1"/>
    <xf numFmtId="1" fontId="8" fillId="0" borderId="1" xfId="0" applyNumberFormat="1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 wrapText="1"/>
    </xf>
    <xf numFmtId="1" fontId="0" fillId="0" borderId="0" xfId="0" applyNumberFormat="1"/>
    <xf numFmtId="0" fontId="7" fillId="0" borderId="1" xfId="0" applyFont="1" applyBorder="1" applyAlignment="1">
      <alignment horizontal="right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1" fontId="7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1" xfId="0" applyFont="1" applyBorder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7" fillId="0" borderId="1" xfId="0" applyNumberFormat="1" applyFont="1" applyBorder="1" applyAlignment="1">
      <alignment horizontal="center" wrapText="1"/>
    </xf>
    <xf numFmtId="0" fontId="0" fillId="0" borderId="0" xfId="0" applyNumberFormat="1"/>
    <xf numFmtId="0" fontId="0" fillId="0" borderId="0" xfId="0" applyBorder="1"/>
    <xf numFmtId="0" fontId="7" fillId="0" borderId="0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wrapText="1"/>
    </xf>
    <xf numFmtId="0" fontId="7" fillId="0" borderId="5" xfId="0" applyFont="1" applyFill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shrinkToFit="1"/>
    </xf>
    <xf numFmtId="0" fontId="7" fillId="0" borderId="1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0" fillId="0" borderId="6" xfId="0" applyFont="1" applyBorder="1"/>
    <xf numFmtId="0" fontId="0" fillId="0" borderId="7" xfId="0" applyBorder="1"/>
    <xf numFmtId="0" fontId="0" fillId="0" borderId="8" xfId="0" applyBorder="1"/>
    <xf numFmtId="1" fontId="0" fillId="0" borderId="2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/>
    <xf numFmtId="0" fontId="0" fillId="0" borderId="0" xfId="0" applyBorder="1" applyAlignment="1">
      <alignment wrapText="1"/>
    </xf>
    <xf numFmtId="0" fontId="0" fillId="0" borderId="2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65" fontId="0" fillId="0" borderId="0" xfId="0" applyNumberFormat="1" applyFont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" xfId="0" applyFont="1" applyBorder="1" applyAlignment="1">
      <alignment horizontal="center"/>
    </xf>
    <xf numFmtId="0" fontId="0" fillId="0" borderId="19" xfId="0" applyBorder="1"/>
    <xf numFmtId="0" fontId="0" fillId="0" borderId="0" xfId="0" applyFont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 shrinkToFit="1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ill="1" applyBorder="1"/>
    <xf numFmtId="0" fontId="0" fillId="0" borderId="1" xfId="0" applyBorder="1" applyAlignment="1">
      <alignment wrapText="1"/>
    </xf>
    <xf numFmtId="0" fontId="0" fillId="0" borderId="20" xfId="0" applyFill="1" applyBorder="1"/>
    <xf numFmtId="0" fontId="0" fillId="0" borderId="1" xfId="0" applyFill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1" xfId="0" applyFont="1" applyBorder="1" applyAlignment="1"/>
    <xf numFmtId="0" fontId="7" fillId="0" borderId="1" xfId="0" applyFont="1" applyBorder="1" applyAlignment="1"/>
    <xf numFmtId="0" fontId="7" fillId="0" borderId="5" xfId="0" applyFont="1" applyBorder="1" applyAlignment="1"/>
    <xf numFmtId="0" fontId="7" fillId="0" borderId="5" xfId="0" applyFont="1" applyFill="1" applyBorder="1" applyAlignment="1"/>
    <xf numFmtId="0" fontId="7" fillId="0" borderId="1" xfId="0" applyFont="1" applyFill="1" applyBorder="1" applyAlignment="1"/>
    <xf numFmtId="0" fontId="7" fillId="0" borderId="1" xfId="0" applyNumberFormat="1" applyFont="1" applyBorder="1" applyAlignment="1"/>
    <xf numFmtId="0" fontId="7" fillId="0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wrapText="1" shrinkToFi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 shrinkToFi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shrinkToFit="1"/>
    </xf>
    <xf numFmtId="0" fontId="9" fillId="0" borderId="1" xfId="0" applyFont="1" applyBorder="1" applyAlignment="1">
      <alignment horizontal="center" shrinkToFit="1"/>
    </xf>
    <xf numFmtId="164" fontId="9" fillId="0" borderId="1" xfId="0" applyNumberFormat="1" applyFont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 shrinkToFit="1"/>
    </xf>
    <xf numFmtId="0" fontId="9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7" fillId="0" borderId="3" xfId="0" applyFont="1" applyBorder="1" applyAlignment="1">
      <alignment horizontal="left" wrapText="1"/>
    </xf>
    <xf numFmtId="0" fontId="13" fillId="0" borderId="1" xfId="0" applyFont="1" applyBorder="1" applyAlignment="1">
      <alignment horizontal="center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1" fontId="7" fillId="0" borderId="2" xfId="0" applyNumberFormat="1" applyFont="1" applyBorder="1" applyAlignment="1">
      <alignment horizontal="center" vertical="top" wrapText="1"/>
    </xf>
    <xf numFmtId="1" fontId="7" fillId="0" borderId="2" xfId="0" applyNumberFormat="1" applyFont="1" applyBorder="1" applyAlignment="1">
      <alignment horizontal="center" wrapText="1"/>
    </xf>
    <xf numFmtId="0" fontId="0" fillId="4" borderId="1" xfId="0" applyFill="1" applyBorder="1"/>
    <xf numFmtId="0" fontId="7" fillId="0" borderId="6" xfId="0" applyFont="1" applyBorder="1" applyAlignment="1">
      <alignment horizontal="center" wrapText="1"/>
    </xf>
    <xf numFmtId="0" fontId="0" fillId="4" borderId="0" xfId="0" applyFill="1"/>
    <xf numFmtId="0" fontId="0" fillId="5" borderId="0" xfId="0" applyFill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/>
    <xf numFmtId="0" fontId="1" fillId="0" borderId="1" xfId="0" applyFont="1" applyBorder="1"/>
    <xf numFmtId="0" fontId="16" fillId="0" borderId="1" xfId="0" applyFont="1" applyBorder="1" applyAlignment="1">
      <alignment horizontal="center" vertical="top" wrapText="1"/>
    </xf>
    <xf numFmtId="1" fontId="11" fillId="0" borderId="1" xfId="0" applyNumberFormat="1" applyFont="1" applyBorder="1" applyAlignment="1">
      <alignment horizontal="center" vertical="top" wrapText="1"/>
    </xf>
    <xf numFmtId="1" fontId="11" fillId="0" borderId="1" xfId="0" applyNumberFormat="1" applyFont="1" applyBorder="1" applyAlignment="1">
      <alignment horizontal="center" wrapText="1"/>
    </xf>
    <xf numFmtId="1" fontId="11" fillId="0" borderId="1" xfId="0" applyNumberFormat="1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textRotation="3" wrapText="1"/>
    </xf>
    <xf numFmtId="0" fontId="0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wrapText="1"/>
    </xf>
    <xf numFmtId="0" fontId="18" fillId="4" borderId="2" xfId="0" applyFont="1" applyFill="1" applyBorder="1" applyAlignment="1">
      <alignment horizontal="center" wrapText="1"/>
    </xf>
    <xf numFmtId="0" fontId="18" fillId="4" borderId="4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7" fillId="0" borderId="1" xfId="0" applyFont="1" applyBorder="1" applyAlignment="1">
      <alignment vertical="center" textRotation="90" wrapText="1"/>
    </xf>
    <xf numFmtId="0" fontId="13" fillId="0" borderId="1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 shrinkToFit="1"/>
    </xf>
    <xf numFmtId="0" fontId="13" fillId="0" borderId="1" xfId="0" applyFont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8" fillId="4" borderId="1" xfId="0" applyFont="1" applyFill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/>
    </xf>
    <xf numFmtId="0" fontId="0" fillId="0" borderId="17" xfId="1" applyNumberFormat="1" applyFont="1" applyFill="1" applyBorder="1" applyAlignment="1" applyProtection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1"/>
  <sheetViews>
    <sheetView tabSelected="1" workbookViewId="0">
      <selection activeCell="R8" sqref="R8"/>
    </sheetView>
  </sheetViews>
  <sheetFormatPr defaultRowHeight="12.75"/>
  <cols>
    <col min="1" max="1" width="4.85546875" customWidth="1"/>
    <col min="2" max="2" width="19.28515625" customWidth="1"/>
    <col min="4" max="4" width="16.5703125" customWidth="1"/>
    <col min="5" max="5" width="5.5703125" customWidth="1"/>
    <col min="6" max="6" width="5.140625" customWidth="1"/>
    <col min="7" max="7" width="4.85546875" customWidth="1"/>
    <col min="8" max="9" width="5.5703125" customWidth="1"/>
    <col min="10" max="10" width="5.85546875" customWidth="1"/>
    <col min="11" max="11" width="7.7109375" customWidth="1"/>
    <col min="12" max="12" width="5.85546875" customWidth="1"/>
    <col min="13" max="13" width="5.7109375" customWidth="1"/>
    <col min="14" max="14" width="6" customWidth="1"/>
    <col min="15" max="15" width="6.28515625" customWidth="1"/>
  </cols>
  <sheetData>
    <row r="1" spans="1:19" ht="66" customHeight="1">
      <c r="A1" s="180" t="s">
        <v>1512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pans="1:19" ht="21" customHeight="1">
      <c r="A2" s="181" t="s">
        <v>1513</v>
      </c>
      <c r="B2" s="182" t="s">
        <v>1514</v>
      </c>
      <c r="C2" s="183" t="s">
        <v>1515</v>
      </c>
      <c r="D2" s="181" t="s">
        <v>1516</v>
      </c>
      <c r="E2" s="184" t="s">
        <v>1517</v>
      </c>
      <c r="F2" s="184" t="s">
        <v>1518</v>
      </c>
      <c r="G2" s="184" t="s">
        <v>1519</v>
      </c>
      <c r="H2" s="184" t="s">
        <v>1520</v>
      </c>
      <c r="I2" s="184" t="s">
        <v>423</v>
      </c>
      <c r="J2" s="184" t="s">
        <v>654</v>
      </c>
      <c r="K2" s="184" t="s">
        <v>950</v>
      </c>
      <c r="L2" s="184" t="s">
        <v>1076</v>
      </c>
      <c r="M2" s="184" t="s">
        <v>1136</v>
      </c>
      <c r="N2" s="186" t="s">
        <v>1521</v>
      </c>
      <c r="O2" s="187" t="s">
        <v>1522</v>
      </c>
      <c r="P2" s="187" t="s">
        <v>1523</v>
      </c>
      <c r="Q2" s="185" t="s">
        <v>1524</v>
      </c>
    </row>
    <row r="3" spans="1:19">
      <c r="A3" s="181"/>
      <c r="B3" s="182"/>
      <c r="C3" s="183"/>
      <c r="D3" s="181"/>
      <c r="E3" s="184"/>
      <c r="F3" s="184"/>
      <c r="G3" s="184"/>
      <c r="H3" s="184"/>
      <c r="I3" s="184"/>
      <c r="J3" s="184"/>
      <c r="K3" s="184"/>
      <c r="L3" s="184"/>
      <c r="M3" s="184"/>
      <c r="N3" s="186"/>
      <c r="O3" s="187"/>
      <c r="P3" s="187"/>
      <c r="Q3" s="185"/>
    </row>
    <row r="4" spans="1:19">
      <c r="A4" s="2">
        <v>1</v>
      </c>
      <c r="B4" s="13" t="s">
        <v>1640</v>
      </c>
      <c r="C4" s="14">
        <v>2006</v>
      </c>
      <c r="D4" s="13" t="s">
        <v>1616</v>
      </c>
      <c r="E4" s="6"/>
      <c r="F4" s="6"/>
      <c r="G4" s="6"/>
      <c r="H4" s="6">
        <v>1</v>
      </c>
      <c r="I4" s="6"/>
      <c r="J4" s="6"/>
      <c r="K4" s="6"/>
      <c r="L4" s="6">
        <v>1</v>
      </c>
      <c r="M4" s="6"/>
      <c r="N4" s="5">
        <v>1</v>
      </c>
      <c r="O4" s="6" t="s">
        <v>453</v>
      </c>
      <c r="P4" s="7" t="s">
        <v>453</v>
      </c>
      <c r="Q4" s="8"/>
    </row>
    <row r="5" spans="1:19">
      <c r="A5" s="2">
        <v>2</v>
      </c>
      <c r="B5" s="16" t="s">
        <v>1577</v>
      </c>
      <c r="C5" s="2">
        <v>2003</v>
      </c>
      <c r="D5" s="3" t="s">
        <v>1578</v>
      </c>
      <c r="E5" s="4">
        <v>0</v>
      </c>
      <c r="F5" s="178">
        <v>16</v>
      </c>
      <c r="G5" s="178">
        <v>16</v>
      </c>
      <c r="H5" s="178">
        <v>14</v>
      </c>
      <c r="I5" s="178">
        <v>15</v>
      </c>
      <c r="J5" s="5">
        <v>8</v>
      </c>
      <c r="K5" s="5">
        <v>16</v>
      </c>
      <c r="L5" s="5">
        <v>16</v>
      </c>
      <c r="M5" s="5">
        <v>16</v>
      </c>
      <c r="N5" s="5">
        <v>14</v>
      </c>
      <c r="O5" s="6"/>
      <c r="P5" s="7">
        <f>SUM(E5:O5)</f>
        <v>131</v>
      </c>
      <c r="Q5" s="8">
        <v>95</v>
      </c>
    </row>
    <row r="6" spans="1:19">
      <c r="A6" s="2">
        <v>3</v>
      </c>
      <c r="B6" s="3" t="s">
        <v>1044</v>
      </c>
      <c r="C6" s="2">
        <v>2003</v>
      </c>
      <c r="D6" s="3" t="s">
        <v>1819</v>
      </c>
      <c r="E6" s="5">
        <v>0</v>
      </c>
      <c r="F6" s="5">
        <v>13</v>
      </c>
      <c r="G6" s="178">
        <v>15</v>
      </c>
      <c r="H6" s="178">
        <v>13</v>
      </c>
      <c r="I6" s="178">
        <v>12</v>
      </c>
      <c r="J6" s="178">
        <v>16</v>
      </c>
      <c r="K6" s="5">
        <v>15</v>
      </c>
      <c r="L6" s="9"/>
      <c r="M6" s="10"/>
      <c r="N6" s="5">
        <v>15</v>
      </c>
      <c r="O6" s="6"/>
      <c r="P6" s="7">
        <f>SUM(E6:O6)</f>
        <v>99</v>
      </c>
      <c r="Q6" s="8">
        <v>88</v>
      </c>
    </row>
    <row r="7" spans="1:19">
      <c r="A7" s="2">
        <v>4</v>
      </c>
      <c r="B7" s="13" t="s">
        <v>1581</v>
      </c>
      <c r="C7" s="2">
        <v>2003</v>
      </c>
      <c r="D7" s="3" t="s">
        <v>1901</v>
      </c>
      <c r="E7" s="4">
        <v>0</v>
      </c>
      <c r="F7" s="178">
        <v>14</v>
      </c>
      <c r="G7" s="5">
        <v>1</v>
      </c>
      <c r="H7" s="178">
        <v>12</v>
      </c>
      <c r="I7" s="178">
        <v>14</v>
      </c>
      <c r="J7" s="178">
        <v>15</v>
      </c>
      <c r="K7" s="5">
        <v>13</v>
      </c>
      <c r="L7" s="9">
        <v>15</v>
      </c>
      <c r="M7" s="10" t="s">
        <v>453</v>
      </c>
      <c r="N7" s="5">
        <v>12</v>
      </c>
      <c r="O7" s="6">
        <v>16</v>
      </c>
      <c r="P7" s="7">
        <f>SUM(E7:O7)</f>
        <v>112</v>
      </c>
      <c r="Q7" s="8">
        <v>87</v>
      </c>
      <c r="S7" s="11">
        <f>COUNTIF(E2:O161,"&gt;0")</f>
        <v>325</v>
      </c>
    </row>
    <row r="8" spans="1:19" ht="25.5">
      <c r="A8" s="2">
        <v>5</v>
      </c>
      <c r="B8" s="3" t="s">
        <v>1529</v>
      </c>
      <c r="C8" s="6">
        <v>2003</v>
      </c>
      <c r="D8" s="104" t="s">
        <v>1530</v>
      </c>
      <c r="E8" s="175">
        <v>14</v>
      </c>
      <c r="F8" s="175">
        <v>13</v>
      </c>
      <c r="G8" s="175">
        <v>13</v>
      </c>
      <c r="H8" s="175">
        <v>11</v>
      </c>
      <c r="I8" s="175">
        <v>13</v>
      </c>
      <c r="J8" s="175">
        <v>13</v>
      </c>
      <c r="K8" s="6">
        <v>14</v>
      </c>
      <c r="L8" s="6"/>
      <c r="M8" s="6"/>
      <c r="N8" s="6">
        <v>11</v>
      </c>
      <c r="O8" s="6">
        <v>14</v>
      </c>
      <c r="P8" s="7">
        <f>SUM(E8:O8)</f>
        <v>116</v>
      </c>
      <c r="Q8" s="8">
        <v>81</v>
      </c>
    </row>
    <row r="9" spans="1:19">
      <c r="A9" s="2">
        <v>6</v>
      </c>
      <c r="B9" s="3" t="s">
        <v>1531</v>
      </c>
      <c r="C9" s="14">
        <v>2003</v>
      </c>
      <c r="D9" s="13" t="s">
        <v>1526</v>
      </c>
      <c r="E9" s="175">
        <v>13</v>
      </c>
      <c r="F9" s="175">
        <v>9</v>
      </c>
      <c r="G9" s="175">
        <v>11</v>
      </c>
      <c r="H9" s="175">
        <v>7</v>
      </c>
      <c r="I9" s="175">
        <v>10</v>
      </c>
      <c r="J9" s="175">
        <v>12</v>
      </c>
      <c r="K9" s="6"/>
      <c r="L9" s="6">
        <v>12</v>
      </c>
      <c r="M9" s="6">
        <v>14</v>
      </c>
      <c r="N9" s="5">
        <v>9</v>
      </c>
      <c r="O9" s="6">
        <v>5</v>
      </c>
      <c r="P9" s="7">
        <f>SUM(E9:O9)</f>
        <v>102</v>
      </c>
      <c r="Q9" s="8">
        <v>72</v>
      </c>
    </row>
    <row r="10" spans="1:19">
      <c r="A10" s="2">
        <v>7</v>
      </c>
      <c r="B10" s="3" t="s">
        <v>1533</v>
      </c>
      <c r="C10" s="2">
        <v>2003</v>
      </c>
      <c r="D10" s="3" t="s">
        <v>1030</v>
      </c>
      <c r="E10" s="177">
        <v>11</v>
      </c>
      <c r="F10" s="178">
        <v>7</v>
      </c>
      <c r="G10" s="178">
        <v>8</v>
      </c>
      <c r="H10" s="178">
        <v>3</v>
      </c>
      <c r="I10" s="178">
        <v>11</v>
      </c>
      <c r="J10" s="178">
        <v>8</v>
      </c>
      <c r="K10" s="5">
        <v>11</v>
      </c>
      <c r="L10" s="5">
        <v>13</v>
      </c>
      <c r="M10" s="5"/>
      <c r="N10" s="5">
        <v>2</v>
      </c>
      <c r="O10" s="6">
        <v>3</v>
      </c>
      <c r="P10" s="7">
        <f>SUM(E10:O10)</f>
        <v>77</v>
      </c>
      <c r="Q10" s="8">
        <v>62</v>
      </c>
    </row>
    <row r="11" spans="1:19">
      <c r="A11" s="2">
        <v>8</v>
      </c>
      <c r="B11" s="16" t="s">
        <v>1583</v>
      </c>
      <c r="C11" s="6">
        <v>2003</v>
      </c>
      <c r="D11" s="104" t="s">
        <v>1859</v>
      </c>
      <c r="E11" s="6"/>
      <c r="F11" s="175">
        <v>11</v>
      </c>
      <c r="G11" s="175">
        <v>14</v>
      </c>
      <c r="H11" s="175">
        <v>9</v>
      </c>
      <c r="I11" s="6"/>
      <c r="J11" s="175">
        <v>10</v>
      </c>
      <c r="K11" s="6"/>
      <c r="L11" s="6">
        <v>9</v>
      </c>
      <c r="M11" s="6"/>
      <c r="N11" s="5">
        <v>4</v>
      </c>
      <c r="O11" s="6"/>
      <c r="P11" s="7">
        <f>SUM(E11:O11)</f>
        <v>57</v>
      </c>
      <c r="Q11" s="8">
        <v>57</v>
      </c>
    </row>
    <row r="12" spans="1:19">
      <c r="A12" s="2">
        <v>9</v>
      </c>
      <c r="B12" s="3" t="s">
        <v>1525</v>
      </c>
      <c r="C12" s="2">
        <v>2004</v>
      </c>
      <c r="D12" s="3" t="s">
        <v>1578</v>
      </c>
      <c r="E12" s="177">
        <v>16</v>
      </c>
      <c r="F12" s="5">
        <v>4</v>
      </c>
      <c r="G12" s="5"/>
      <c r="H12" s="5"/>
      <c r="I12" s="5"/>
      <c r="J12" s="5"/>
      <c r="K12" s="5">
        <v>12</v>
      </c>
      <c r="L12" s="5"/>
      <c r="M12" s="5"/>
      <c r="N12" s="5">
        <v>14</v>
      </c>
      <c r="O12" s="6">
        <v>9</v>
      </c>
      <c r="P12" s="7">
        <f>SUM(E12:O12)</f>
        <v>55</v>
      </c>
      <c r="Q12" s="8">
        <v>55</v>
      </c>
    </row>
    <row r="13" spans="1:19">
      <c r="A13" s="2">
        <v>10</v>
      </c>
      <c r="B13" s="13" t="s">
        <v>1545</v>
      </c>
      <c r="C13" s="14">
        <v>2003</v>
      </c>
      <c r="D13" s="13" t="s">
        <v>1526</v>
      </c>
      <c r="E13" s="175">
        <v>2</v>
      </c>
      <c r="F13" s="175">
        <v>8</v>
      </c>
      <c r="G13" s="6"/>
      <c r="H13" s="6">
        <v>1</v>
      </c>
      <c r="I13" s="175">
        <v>9</v>
      </c>
      <c r="J13" s="6">
        <v>14</v>
      </c>
      <c r="K13" s="6">
        <v>6</v>
      </c>
      <c r="L13" s="6"/>
      <c r="M13" s="6"/>
      <c r="N13" s="5"/>
      <c r="O13" s="6"/>
      <c r="P13" s="7">
        <f>SUM(E13:O13)</f>
        <v>40</v>
      </c>
      <c r="Q13" s="8">
        <v>40</v>
      </c>
    </row>
    <row r="14" spans="1:19" ht="25.5">
      <c r="A14" s="2">
        <v>11</v>
      </c>
      <c r="B14" s="3" t="s">
        <v>1535</v>
      </c>
      <c r="C14" s="14"/>
      <c r="D14" s="13" t="s">
        <v>1526</v>
      </c>
      <c r="E14" s="175">
        <v>10</v>
      </c>
      <c r="F14" s="175">
        <v>10</v>
      </c>
      <c r="G14" s="6">
        <v>6</v>
      </c>
      <c r="H14" s="6">
        <v>1</v>
      </c>
      <c r="I14" s="6"/>
      <c r="J14" s="6"/>
      <c r="K14" s="6">
        <v>10</v>
      </c>
      <c r="L14" s="6"/>
      <c r="M14" s="6"/>
      <c r="N14" s="5"/>
      <c r="O14" s="6"/>
      <c r="P14" s="7">
        <f>SUM(E14:O14)</f>
        <v>37</v>
      </c>
      <c r="Q14" s="8">
        <v>37</v>
      </c>
    </row>
    <row r="15" spans="1:19">
      <c r="A15" s="2">
        <v>12</v>
      </c>
      <c r="B15" s="3" t="s">
        <v>1623</v>
      </c>
      <c r="C15" s="2">
        <v>2003</v>
      </c>
      <c r="D15" s="3" t="s">
        <v>1624</v>
      </c>
      <c r="E15" s="5">
        <v>0</v>
      </c>
      <c r="F15" s="5">
        <v>0</v>
      </c>
      <c r="G15" s="5"/>
      <c r="H15" s="178">
        <v>16</v>
      </c>
      <c r="I15" s="178">
        <v>16</v>
      </c>
      <c r="J15" s="5"/>
      <c r="K15" s="5"/>
      <c r="L15" s="9"/>
      <c r="M15" s="10"/>
      <c r="N15" s="5">
        <v>16</v>
      </c>
      <c r="O15" s="6"/>
      <c r="P15" s="7">
        <f>SUM(E15:O15)</f>
        <v>48</v>
      </c>
      <c r="Q15" s="8"/>
    </row>
    <row r="16" spans="1:19">
      <c r="A16" s="2">
        <v>13</v>
      </c>
      <c r="B16" s="13" t="s">
        <v>1599</v>
      </c>
      <c r="C16" s="6">
        <v>2003</v>
      </c>
      <c r="D16" s="17" t="s">
        <v>1580</v>
      </c>
      <c r="E16" s="17"/>
      <c r="F16" s="6">
        <v>15</v>
      </c>
      <c r="G16" s="175">
        <v>10</v>
      </c>
      <c r="H16" s="6"/>
      <c r="I16" s="6"/>
      <c r="J16" s="6"/>
      <c r="K16" s="6"/>
      <c r="L16" s="6"/>
      <c r="M16" s="6"/>
      <c r="N16" s="6"/>
      <c r="O16" s="6">
        <v>11</v>
      </c>
      <c r="P16" s="7">
        <f t="shared" ref="P5:P17" si="0">SUM(E16:O16)</f>
        <v>36</v>
      </c>
      <c r="Q16" s="8"/>
    </row>
    <row r="17" spans="1:17">
      <c r="A17" s="2">
        <v>14</v>
      </c>
      <c r="B17" s="6" t="s">
        <v>1582</v>
      </c>
      <c r="C17" s="14">
        <v>2003</v>
      </c>
      <c r="D17" s="13" t="s">
        <v>1578</v>
      </c>
      <c r="E17" s="6"/>
      <c r="F17" s="175">
        <v>12</v>
      </c>
      <c r="G17" s="175">
        <v>3</v>
      </c>
      <c r="H17" s="6">
        <v>1</v>
      </c>
      <c r="I17" s="6">
        <v>6</v>
      </c>
      <c r="J17" s="6"/>
      <c r="K17" s="6"/>
      <c r="L17" s="6">
        <v>10</v>
      </c>
      <c r="M17" s="6"/>
      <c r="N17" s="5"/>
      <c r="O17" s="6">
        <v>1</v>
      </c>
      <c r="P17" s="7">
        <f t="shared" si="0"/>
        <v>33</v>
      </c>
      <c r="Q17" s="8"/>
    </row>
    <row r="18" spans="1:17">
      <c r="A18" s="2">
        <v>15</v>
      </c>
      <c r="B18" s="13" t="s">
        <v>1604</v>
      </c>
      <c r="C18" s="14">
        <v>2003</v>
      </c>
      <c r="D18" s="13" t="s">
        <v>1526</v>
      </c>
      <c r="E18" s="6"/>
      <c r="F18" s="6"/>
      <c r="G18" s="175">
        <v>6</v>
      </c>
      <c r="H18" s="175">
        <v>4</v>
      </c>
      <c r="I18" s="6"/>
      <c r="J18" s="6">
        <v>11</v>
      </c>
      <c r="K18" s="6">
        <v>9</v>
      </c>
      <c r="L18" s="6">
        <v>7</v>
      </c>
      <c r="M18" s="6" t="s">
        <v>453</v>
      </c>
      <c r="N18" s="5"/>
      <c r="O18" s="6"/>
      <c r="P18" s="7">
        <v>31</v>
      </c>
      <c r="Q18" s="8"/>
    </row>
    <row r="19" spans="1:17">
      <c r="A19" s="2">
        <v>16</v>
      </c>
      <c r="B19" s="16" t="s">
        <v>1605</v>
      </c>
      <c r="C19" s="2">
        <v>2003</v>
      </c>
      <c r="D19" s="3" t="s">
        <v>1697</v>
      </c>
      <c r="E19" s="5">
        <v>15</v>
      </c>
      <c r="F19" s="5"/>
      <c r="G19" s="178">
        <v>4</v>
      </c>
      <c r="H19" s="178">
        <v>2</v>
      </c>
      <c r="I19" s="5"/>
      <c r="J19" s="178">
        <v>7</v>
      </c>
      <c r="K19" s="5"/>
      <c r="L19" s="9"/>
      <c r="M19" s="10"/>
      <c r="N19" s="5"/>
      <c r="O19" s="6">
        <v>8</v>
      </c>
      <c r="P19" s="7">
        <f>SUM(E19:O19)</f>
        <v>36</v>
      </c>
      <c r="Q19" s="8"/>
    </row>
    <row r="20" spans="1:17">
      <c r="A20" s="2">
        <v>17</v>
      </c>
      <c r="B20" s="3" t="s">
        <v>1625</v>
      </c>
      <c r="C20" s="2"/>
      <c r="D20" s="3" t="s">
        <v>1624</v>
      </c>
      <c r="E20" s="4"/>
      <c r="F20" s="5"/>
      <c r="G20" s="5"/>
      <c r="H20" s="178">
        <v>15</v>
      </c>
      <c r="I20" s="5"/>
      <c r="J20" s="5"/>
      <c r="K20" s="5"/>
      <c r="L20" s="5"/>
      <c r="M20" s="5"/>
      <c r="N20" s="5">
        <v>13</v>
      </c>
      <c r="O20" s="6"/>
      <c r="P20" s="7">
        <f>SUM(E20:O20)</f>
        <v>28</v>
      </c>
      <c r="Q20" s="8"/>
    </row>
    <row r="21" spans="1:17">
      <c r="A21" s="2">
        <v>18</v>
      </c>
      <c r="B21" s="13" t="s">
        <v>1031</v>
      </c>
      <c r="C21" s="14"/>
      <c r="D21" s="13" t="s">
        <v>1534</v>
      </c>
      <c r="E21" s="6"/>
      <c r="F21" s="6"/>
      <c r="G21" s="6"/>
      <c r="H21" s="6"/>
      <c r="I21" s="6"/>
      <c r="J21" s="6"/>
      <c r="K21" s="6">
        <v>8</v>
      </c>
      <c r="L21" s="6">
        <v>4</v>
      </c>
      <c r="M21" s="6">
        <v>13</v>
      </c>
      <c r="N21" s="5">
        <v>1</v>
      </c>
      <c r="O21" s="6">
        <v>1</v>
      </c>
      <c r="P21" s="7">
        <v>27</v>
      </c>
      <c r="Q21" s="8"/>
    </row>
    <row r="22" spans="1:17">
      <c r="A22" s="2">
        <v>18</v>
      </c>
      <c r="B22" s="3" t="s">
        <v>1541</v>
      </c>
      <c r="C22" s="6"/>
      <c r="D22" s="17" t="s">
        <v>1767</v>
      </c>
      <c r="E22" s="175">
        <v>5</v>
      </c>
      <c r="F22" s="6"/>
      <c r="G22" s="6">
        <v>4</v>
      </c>
      <c r="H22" s="6">
        <v>1</v>
      </c>
      <c r="I22" s="175">
        <v>8</v>
      </c>
      <c r="J22" s="6">
        <v>7</v>
      </c>
      <c r="K22" s="17"/>
      <c r="L22" s="6"/>
      <c r="M22" s="6"/>
      <c r="N22" s="5">
        <v>1</v>
      </c>
      <c r="O22" s="6">
        <v>1</v>
      </c>
      <c r="P22" s="7">
        <f>SUM(E22:O22)</f>
        <v>27</v>
      </c>
      <c r="Q22" s="8"/>
    </row>
    <row r="23" spans="1:17">
      <c r="A23" s="2">
        <v>19</v>
      </c>
      <c r="B23" s="3" t="s">
        <v>1558</v>
      </c>
      <c r="C23" s="2">
        <v>2003</v>
      </c>
      <c r="D23" s="3" t="s">
        <v>1556</v>
      </c>
      <c r="E23" s="4"/>
      <c r="F23" s="5"/>
      <c r="G23" s="5"/>
      <c r="H23" s="5">
        <v>1</v>
      </c>
      <c r="I23" s="178">
        <v>7</v>
      </c>
      <c r="J23" s="178">
        <v>5</v>
      </c>
      <c r="K23" s="5">
        <v>3</v>
      </c>
      <c r="L23" s="5">
        <v>1</v>
      </c>
      <c r="M23" s="5">
        <v>12</v>
      </c>
      <c r="N23" s="5">
        <v>1</v>
      </c>
      <c r="O23" s="6">
        <v>1</v>
      </c>
      <c r="P23" s="7">
        <f>SUM(E23:O23)</f>
        <v>31</v>
      </c>
      <c r="Q23" s="8"/>
    </row>
    <row r="24" spans="1:17">
      <c r="A24" s="2">
        <v>20</v>
      </c>
      <c r="B24" s="13" t="s">
        <v>1648</v>
      </c>
      <c r="C24" s="2">
        <v>2004</v>
      </c>
      <c r="D24" s="3" t="s">
        <v>1556</v>
      </c>
      <c r="E24" s="4">
        <v>1</v>
      </c>
      <c r="F24" s="5">
        <v>1</v>
      </c>
      <c r="G24" s="5">
        <v>1</v>
      </c>
      <c r="H24" s="178">
        <v>10</v>
      </c>
      <c r="I24" s="5">
        <v>7</v>
      </c>
      <c r="J24" s="5">
        <v>5</v>
      </c>
      <c r="K24" s="5"/>
      <c r="L24" s="5"/>
      <c r="M24" s="5"/>
      <c r="N24" s="5"/>
      <c r="O24" s="6"/>
      <c r="P24" s="7">
        <f>SUM(E24:O24)</f>
        <v>25</v>
      </c>
      <c r="Q24" s="8"/>
    </row>
    <row r="25" spans="1:17">
      <c r="A25" s="2">
        <v>21</v>
      </c>
      <c r="B25" s="13" t="s">
        <v>742</v>
      </c>
      <c r="C25" s="6">
        <v>2004</v>
      </c>
      <c r="D25" s="6" t="s">
        <v>1189</v>
      </c>
      <c r="E25" s="6"/>
      <c r="F25" s="6">
        <v>12</v>
      </c>
      <c r="G25" s="6">
        <v>3</v>
      </c>
      <c r="H25" s="6"/>
      <c r="I25" s="6"/>
      <c r="J25" s="175">
        <v>11</v>
      </c>
      <c r="K25" s="6"/>
      <c r="L25" s="6"/>
      <c r="M25" s="6"/>
      <c r="N25" s="5"/>
      <c r="O25" s="6">
        <v>10</v>
      </c>
      <c r="P25" s="7">
        <f>SUM(E25:O25)</f>
        <v>36</v>
      </c>
      <c r="Q25" s="8"/>
    </row>
    <row r="26" spans="1:17">
      <c r="A26" s="2">
        <v>22</v>
      </c>
      <c r="B26" s="3" t="s">
        <v>1539</v>
      </c>
      <c r="C26" s="2">
        <v>2004</v>
      </c>
      <c r="D26" s="3" t="s">
        <v>1530</v>
      </c>
      <c r="E26" s="177">
        <v>7</v>
      </c>
      <c r="F26" s="5"/>
      <c r="G26" s="5"/>
      <c r="H26" s="5"/>
      <c r="I26" s="5"/>
      <c r="J26" s="5"/>
      <c r="K26" s="5"/>
      <c r="L26" s="5"/>
      <c r="M26" s="5"/>
      <c r="N26" s="5">
        <v>7</v>
      </c>
      <c r="O26" s="6">
        <v>7</v>
      </c>
      <c r="P26" s="7">
        <f>SUM(E26:O26)</f>
        <v>21</v>
      </c>
      <c r="Q26" s="8"/>
    </row>
    <row r="27" spans="1:17">
      <c r="A27" s="2">
        <v>23</v>
      </c>
      <c r="B27" s="18" t="s">
        <v>1601</v>
      </c>
      <c r="C27" s="14">
        <v>2003</v>
      </c>
      <c r="D27" s="13" t="s">
        <v>1602</v>
      </c>
      <c r="E27" s="6">
        <v>2</v>
      </c>
      <c r="F27" s="6">
        <v>1</v>
      </c>
      <c r="G27" s="179">
        <v>9</v>
      </c>
      <c r="H27" s="6"/>
      <c r="I27" s="6">
        <v>9</v>
      </c>
      <c r="J27" s="6"/>
      <c r="K27" s="6"/>
      <c r="L27" s="6"/>
      <c r="M27" s="6"/>
      <c r="N27" s="5"/>
      <c r="O27" s="6"/>
      <c r="P27" s="7">
        <f t="shared" ref="P27:P28" si="1">SUM(E27:O27)</f>
        <v>21</v>
      </c>
      <c r="Q27" s="8"/>
    </row>
    <row r="28" spans="1:17">
      <c r="A28" s="2">
        <v>24</v>
      </c>
      <c r="B28" s="16" t="s">
        <v>1588</v>
      </c>
      <c r="C28" s="2">
        <v>2003</v>
      </c>
      <c r="D28" s="3" t="s">
        <v>1534</v>
      </c>
      <c r="E28" s="5">
        <v>7</v>
      </c>
      <c r="F28" s="5"/>
      <c r="G28" s="5"/>
      <c r="H28" s="5"/>
      <c r="I28" s="5"/>
      <c r="J28" s="5"/>
      <c r="K28" s="5">
        <v>1</v>
      </c>
      <c r="L28" s="5">
        <v>1</v>
      </c>
      <c r="M28" s="10">
        <v>10</v>
      </c>
      <c r="N28" s="5"/>
      <c r="O28" s="6">
        <v>1</v>
      </c>
      <c r="P28" s="7">
        <f t="shared" si="1"/>
        <v>20</v>
      </c>
      <c r="Q28" s="8"/>
    </row>
    <row r="29" spans="1:17">
      <c r="A29" s="2">
        <v>25</v>
      </c>
      <c r="B29" s="16" t="s">
        <v>1043</v>
      </c>
      <c r="C29" s="6"/>
      <c r="D29" s="17" t="s">
        <v>1578</v>
      </c>
      <c r="E29" s="6"/>
      <c r="F29" s="6"/>
      <c r="G29" s="6"/>
      <c r="H29" s="6"/>
      <c r="I29" s="6"/>
      <c r="J29" s="175">
        <v>14</v>
      </c>
      <c r="K29" s="17"/>
      <c r="L29" s="6"/>
      <c r="M29" s="6">
        <v>15</v>
      </c>
      <c r="N29" s="5">
        <v>5</v>
      </c>
      <c r="O29" s="6"/>
      <c r="P29" s="7">
        <v>20</v>
      </c>
      <c r="Q29" s="8"/>
    </row>
    <row r="30" spans="1:17">
      <c r="A30" s="2">
        <v>26</v>
      </c>
      <c r="B30" s="13" t="s">
        <v>1598</v>
      </c>
      <c r="C30" s="2">
        <v>2003</v>
      </c>
      <c r="D30" s="3" t="s">
        <v>1526</v>
      </c>
      <c r="E30" s="4">
        <v>1</v>
      </c>
      <c r="F30" s="5"/>
      <c r="G30" s="178">
        <v>12</v>
      </c>
      <c r="H30" s="5"/>
      <c r="I30" s="5"/>
      <c r="J30" s="5"/>
      <c r="K30" s="5"/>
      <c r="L30" s="5"/>
      <c r="M30" s="5"/>
      <c r="N30" s="5">
        <v>6</v>
      </c>
      <c r="O30" s="6"/>
      <c r="P30" s="7">
        <f>SUM(E30:O30)</f>
        <v>19</v>
      </c>
      <c r="Q30" s="8"/>
    </row>
    <row r="31" spans="1:17">
      <c r="A31" s="2">
        <v>27</v>
      </c>
      <c r="B31" s="3" t="s">
        <v>1527</v>
      </c>
      <c r="C31" s="14">
        <v>2004</v>
      </c>
      <c r="D31" s="13" t="s">
        <v>1537</v>
      </c>
      <c r="E31" s="175">
        <v>15</v>
      </c>
      <c r="F31" s="6"/>
      <c r="G31" s="6"/>
      <c r="H31" s="175">
        <v>5</v>
      </c>
      <c r="I31" s="6"/>
      <c r="J31" s="6">
        <v>6</v>
      </c>
      <c r="K31" s="6"/>
      <c r="L31" s="6">
        <v>8</v>
      </c>
      <c r="M31" s="6"/>
      <c r="N31" s="5"/>
      <c r="O31" s="6"/>
      <c r="P31" s="7">
        <v>19</v>
      </c>
      <c r="Q31" s="8"/>
    </row>
    <row r="32" spans="1:17">
      <c r="A32" s="2">
        <v>28</v>
      </c>
      <c r="B32" s="3" t="s">
        <v>1550</v>
      </c>
      <c r="C32" s="14">
        <v>2003</v>
      </c>
      <c r="D32" s="13" t="s">
        <v>1616</v>
      </c>
      <c r="E32" s="15">
        <v>6</v>
      </c>
      <c r="F32" s="5">
        <v>4</v>
      </c>
      <c r="G32" s="5"/>
      <c r="H32" s="5"/>
      <c r="I32" s="5"/>
      <c r="J32" s="5"/>
      <c r="K32" s="5">
        <v>5</v>
      </c>
      <c r="L32" s="9"/>
      <c r="M32" s="10"/>
      <c r="N32" s="5">
        <v>1</v>
      </c>
      <c r="O32" s="6">
        <v>1</v>
      </c>
      <c r="P32" s="7">
        <f>SUM(E32:O32)</f>
        <v>17</v>
      </c>
      <c r="Q32" s="8"/>
    </row>
    <row r="33" spans="1:17">
      <c r="A33" s="2">
        <v>29</v>
      </c>
      <c r="B33" s="107" t="s">
        <v>1297</v>
      </c>
      <c r="C33" s="6"/>
      <c r="D33" s="104" t="s">
        <v>1298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>
        <v>15</v>
      </c>
      <c r="P33" s="7">
        <f>SUM(N33:O33)</f>
        <v>15</v>
      </c>
      <c r="Q33" s="8"/>
    </row>
    <row r="34" spans="1:17">
      <c r="A34" s="2">
        <v>30</v>
      </c>
      <c r="B34" s="13" t="s">
        <v>1650</v>
      </c>
      <c r="C34" s="14"/>
      <c r="D34" s="13" t="s">
        <v>1551</v>
      </c>
      <c r="E34" s="6">
        <v>3</v>
      </c>
      <c r="F34" s="6"/>
      <c r="G34" s="15">
        <v>12</v>
      </c>
      <c r="H34" s="6"/>
      <c r="I34" s="6"/>
      <c r="J34" s="175">
        <v>9</v>
      </c>
      <c r="K34" s="6"/>
      <c r="L34" s="6"/>
      <c r="M34" s="6"/>
      <c r="N34" s="5"/>
      <c r="O34" s="6"/>
      <c r="P34" s="7">
        <f>SUM(E34:O34)</f>
        <v>24</v>
      </c>
      <c r="Q34" s="8"/>
    </row>
    <row r="35" spans="1:17">
      <c r="A35" s="2">
        <v>31</v>
      </c>
      <c r="B35" s="16" t="s">
        <v>1584</v>
      </c>
      <c r="C35" s="14">
        <v>2003</v>
      </c>
      <c r="D35" s="13" t="s">
        <v>1526</v>
      </c>
      <c r="E35" s="6"/>
      <c r="F35" s="175">
        <v>6</v>
      </c>
      <c r="G35" s="175">
        <v>5</v>
      </c>
      <c r="H35" s="6">
        <v>1</v>
      </c>
      <c r="I35" s="6"/>
      <c r="J35" s="6">
        <v>9</v>
      </c>
      <c r="K35" s="6"/>
      <c r="L35" s="6"/>
      <c r="M35" s="6"/>
      <c r="N35" s="5"/>
      <c r="O35" s="6"/>
      <c r="P35" s="7">
        <f>SUM(E35:O35)</f>
        <v>21</v>
      </c>
      <c r="Q35" s="8"/>
    </row>
    <row r="36" spans="1:17">
      <c r="A36" s="2">
        <v>32</v>
      </c>
      <c r="B36" s="3" t="s">
        <v>1532</v>
      </c>
      <c r="C36" s="14">
        <v>2006</v>
      </c>
      <c r="D36" s="13" t="s">
        <v>1556</v>
      </c>
      <c r="E36" s="175">
        <v>12</v>
      </c>
      <c r="F36" s="6"/>
      <c r="G36" s="6">
        <v>1</v>
      </c>
      <c r="H36" s="6">
        <v>1</v>
      </c>
      <c r="I36" s="6"/>
      <c r="J36" s="6"/>
      <c r="K36" s="6"/>
      <c r="L36" s="6"/>
      <c r="M36" s="6"/>
      <c r="N36" s="5"/>
      <c r="O36" s="6"/>
      <c r="P36" s="7">
        <f>SUM(E36:O36)</f>
        <v>14</v>
      </c>
      <c r="Q36" s="8"/>
    </row>
    <row r="37" spans="1:17">
      <c r="A37" s="2">
        <v>33</v>
      </c>
      <c r="B37" s="107" t="s">
        <v>1299</v>
      </c>
      <c r="C37" s="6"/>
      <c r="D37" s="104" t="s">
        <v>1300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>
        <v>13</v>
      </c>
      <c r="P37" s="7">
        <f>SUM(N37:O37)</f>
        <v>13</v>
      </c>
      <c r="Q37" s="8"/>
    </row>
    <row r="38" spans="1:17">
      <c r="A38" s="2">
        <v>34</v>
      </c>
      <c r="B38" s="13" t="s">
        <v>1653</v>
      </c>
      <c r="C38" s="12">
        <v>2004</v>
      </c>
      <c r="D38" s="3" t="s">
        <v>1616</v>
      </c>
      <c r="E38" s="4">
        <v>12</v>
      </c>
      <c r="F38" s="5"/>
      <c r="G38" s="5"/>
      <c r="H38" s="5"/>
      <c r="I38" s="5"/>
      <c r="J38" s="5"/>
      <c r="K38" s="5"/>
      <c r="L38" s="5"/>
      <c r="M38" s="5"/>
      <c r="N38" s="5"/>
      <c r="O38" s="6"/>
      <c r="P38" s="7">
        <f>SUM(E38:O38)</f>
        <v>12</v>
      </c>
      <c r="Q38" s="8"/>
    </row>
    <row r="39" spans="1:17">
      <c r="A39" s="2">
        <v>35</v>
      </c>
      <c r="B39" s="107" t="s">
        <v>1301</v>
      </c>
      <c r="C39" s="6"/>
      <c r="D39" s="104" t="s">
        <v>1300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>
        <v>12</v>
      </c>
      <c r="P39" s="7">
        <f>SUM(N39:O39)</f>
        <v>12</v>
      </c>
      <c r="Q39" s="8"/>
    </row>
    <row r="40" spans="1:17">
      <c r="A40" s="2">
        <v>36</v>
      </c>
      <c r="B40" s="3" t="s">
        <v>1536</v>
      </c>
      <c r="C40" s="6">
        <v>2004</v>
      </c>
      <c r="D40" s="6" t="s">
        <v>1537</v>
      </c>
      <c r="E40" s="175">
        <v>9</v>
      </c>
      <c r="F40" s="6">
        <v>1</v>
      </c>
      <c r="G40" s="6">
        <v>1</v>
      </c>
      <c r="H40" s="6">
        <v>1</v>
      </c>
      <c r="I40" s="6"/>
      <c r="J40" s="6"/>
      <c r="K40" s="6"/>
      <c r="L40" s="6"/>
      <c r="M40" s="6"/>
      <c r="N40" s="5"/>
      <c r="O40" s="6"/>
      <c r="P40" s="7">
        <f>SUM(E40:O40)</f>
        <v>12</v>
      </c>
      <c r="Q40" s="8"/>
    </row>
    <row r="41" spans="1:17" ht="13.35" customHeight="1">
      <c r="A41" s="2">
        <v>37</v>
      </c>
      <c r="B41" s="13" t="s">
        <v>1654</v>
      </c>
      <c r="C41" s="6">
        <v>2003</v>
      </c>
      <c r="D41" s="17" t="s">
        <v>1526</v>
      </c>
      <c r="E41" s="6"/>
      <c r="F41" s="6">
        <v>6</v>
      </c>
      <c r="G41" s="6">
        <v>5</v>
      </c>
      <c r="H41" s="6"/>
      <c r="I41" s="6"/>
      <c r="J41" s="6"/>
      <c r="K41" s="6"/>
      <c r="L41" s="6"/>
      <c r="M41" s="6"/>
      <c r="N41" s="6"/>
      <c r="O41" s="6"/>
      <c r="P41" s="7">
        <f>SUM(E41:O41)</f>
        <v>11</v>
      </c>
      <c r="Q41" s="8"/>
    </row>
    <row r="42" spans="1:17" ht="25.35" customHeight="1">
      <c r="A42" s="2">
        <v>38</v>
      </c>
      <c r="B42" s="107" t="s">
        <v>1041</v>
      </c>
      <c r="C42" s="6"/>
      <c r="D42" s="104" t="s">
        <v>1906</v>
      </c>
      <c r="E42" s="6"/>
      <c r="F42" s="6"/>
      <c r="G42" s="6"/>
      <c r="H42" s="6"/>
      <c r="I42" s="6"/>
      <c r="J42" s="6"/>
      <c r="K42" s="17">
        <v>1</v>
      </c>
      <c r="L42" s="6"/>
      <c r="M42" s="6"/>
      <c r="N42" s="5">
        <v>10</v>
      </c>
      <c r="O42" s="6"/>
      <c r="P42" s="7">
        <v>11</v>
      </c>
      <c r="Q42" s="8"/>
    </row>
    <row r="43" spans="1:17">
      <c r="A43" s="2">
        <v>39</v>
      </c>
      <c r="B43" s="107" t="s">
        <v>1137</v>
      </c>
      <c r="C43" s="6"/>
      <c r="D43" s="17"/>
      <c r="E43" s="6"/>
      <c r="F43" s="6"/>
      <c r="G43" s="6"/>
      <c r="H43" s="6"/>
      <c r="I43" s="6"/>
      <c r="J43" s="6"/>
      <c r="K43" s="6"/>
      <c r="L43" s="6"/>
      <c r="M43" s="6">
        <v>11</v>
      </c>
      <c r="N43" s="6"/>
      <c r="O43" s="6"/>
      <c r="P43" s="7">
        <v>11</v>
      </c>
      <c r="Q43" s="8"/>
    </row>
    <row r="44" spans="1:17" ht="25.35" customHeight="1">
      <c r="A44" s="2">
        <v>40</v>
      </c>
      <c r="B44" s="107" t="s">
        <v>1239</v>
      </c>
      <c r="C44" s="6">
        <v>2003</v>
      </c>
      <c r="D44" s="104" t="s">
        <v>1537</v>
      </c>
      <c r="E44" s="6"/>
      <c r="F44" s="6"/>
      <c r="G44" s="6"/>
      <c r="H44" s="6"/>
      <c r="I44" s="6"/>
      <c r="J44" s="6"/>
      <c r="K44" s="6"/>
      <c r="L44" s="6">
        <v>11</v>
      </c>
      <c r="M44" s="6"/>
      <c r="N44" s="6"/>
      <c r="O44" s="6"/>
      <c r="P44" s="7">
        <v>11</v>
      </c>
      <c r="Q44" s="8"/>
    </row>
    <row r="45" spans="1:17" ht="12.6" customHeight="1">
      <c r="A45" s="2">
        <v>41</v>
      </c>
      <c r="B45" s="13" t="s">
        <v>1540</v>
      </c>
      <c r="C45" s="14">
        <v>2004</v>
      </c>
      <c r="D45" s="13" t="s">
        <v>1537</v>
      </c>
      <c r="E45" s="175">
        <v>6</v>
      </c>
      <c r="F45" s="175">
        <v>4</v>
      </c>
      <c r="G45" s="6"/>
      <c r="H45" s="6">
        <v>1</v>
      </c>
      <c r="I45" s="6">
        <v>4</v>
      </c>
      <c r="J45" s="6"/>
      <c r="K45" s="6"/>
      <c r="L45" s="6"/>
      <c r="M45" s="6"/>
      <c r="N45" s="5"/>
      <c r="O45" s="6"/>
      <c r="P45" s="7">
        <f t="shared" ref="P45:P51" si="2">SUM(E45:O45)</f>
        <v>15</v>
      </c>
      <c r="Q45" s="8"/>
    </row>
    <row r="46" spans="1:17" ht="16.350000000000001" customHeight="1">
      <c r="A46" s="2">
        <v>42</v>
      </c>
      <c r="B46" s="3" t="s">
        <v>1538</v>
      </c>
      <c r="C46" s="6">
        <v>2004</v>
      </c>
      <c r="D46" s="13" t="s">
        <v>1530</v>
      </c>
      <c r="E46" s="175">
        <v>8</v>
      </c>
      <c r="F46" s="6">
        <v>1</v>
      </c>
      <c r="G46" s="22">
        <v>1</v>
      </c>
      <c r="H46" s="6">
        <v>1</v>
      </c>
      <c r="I46" s="6"/>
      <c r="J46" s="6"/>
      <c r="K46" s="6"/>
      <c r="L46" s="6"/>
      <c r="M46" s="6"/>
      <c r="N46" s="5"/>
      <c r="O46" s="6"/>
      <c r="P46" s="7">
        <f t="shared" si="2"/>
        <v>11</v>
      </c>
      <c r="Q46" s="8"/>
    </row>
    <row r="47" spans="1:17">
      <c r="A47" s="2">
        <v>43</v>
      </c>
      <c r="B47" s="13" t="s">
        <v>743</v>
      </c>
      <c r="C47" s="2">
        <v>2004</v>
      </c>
      <c r="D47" s="3" t="s">
        <v>1542</v>
      </c>
      <c r="E47" s="5">
        <v>1</v>
      </c>
      <c r="F47" s="5">
        <v>1</v>
      </c>
      <c r="G47" s="5"/>
      <c r="H47" s="5"/>
      <c r="I47" s="5">
        <v>8</v>
      </c>
      <c r="J47" s="5"/>
      <c r="K47" s="5"/>
      <c r="L47" s="5"/>
      <c r="M47" s="10"/>
      <c r="N47" s="5"/>
      <c r="O47" s="6"/>
      <c r="P47" s="7">
        <f t="shared" si="2"/>
        <v>10</v>
      </c>
      <c r="Q47" s="8"/>
    </row>
    <row r="48" spans="1:17">
      <c r="A48" s="2">
        <v>44</v>
      </c>
      <c r="B48" s="13" t="s">
        <v>1657</v>
      </c>
      <c r="C48" s="6"/>
      <c r="D48" s="6" t="s">
        <v>1602</v>
      </c>
      <c r="E48" s="6"/>
      <c r="F48" s="6"/>
      <c r="G48" s="6">
        <v>10</v>
      </c>
      <c r="H48" s="6"/>
      <c r="I48" s="6"/>
      <c r="J48" s="6"/>
      <c r="K48" s="6"/>
      <c r="L48" s="6"/>
      <c r="M48" s="6"/>
      <c r="N48" s="5"/>
      <c r="O48" s="6"/>
      <c r="P48" s="7">
        <f t="shared" si="2"/>
        <v>10</v>
      </c>
      <c r="Q48" s="8"/>
    </row>
    <row r="49" spans="1:17">
      <c r="A49" s="2">
        <v>45</v>
      </c>
      <c r="B49" s="13" t="s">
        <v>1658</v>
      </c>
      <c r="C49" s="2">
        <v>2003</v>
      </c>
      <c r="D49" s="3" t="s">
        <v>1537</v>
      </c>
      <c r="E49" s="4">
        <v>9</v>
      </c>
      <c r="F49" s="5"/>
      <c r="G49" s="5"/>
      <c r="H49" s="5"/>
      <c r="I49" s="5"/>
      <c r="J49" s="5"/>
      <c r="K49" s="5"/>
      <c r="L49" s="5"/>
      <c r="M49" s="5"/>
      <c r="N49" s="5"/>
      <c r="O49" s="6"/>
      <c r="P49" s="7">
        <f t="shared" si="2"/>
        <v>9</v>
      </c>
      <c r="Q49" s="8"/>
    </row>
    <row r="50" spans="1:17">
      <c r="A50" s="2">
        <v>46</v>
      </c>
      <c r="B50" s="13" t="s">
        <v>744</v>
      </c>
      <c r="C50" s="2">
        <v>2003</v>
      </c>
      <c r="D50" s="3" t="s">
        <v>1530</v>
      </c>
      <c r="E50" s="4">
        <v>8</v>
      </c>
      <c r="F50" s="5"/>
      <c r="G50" s="5"/>
      <c r="H50" s="5"/>
      <c r="I50" s="5"/>
      <c r="J50" s="5"/>
      <c r="K50" s="5"/>
      <c r="L50" s="5"/>
      <c r="M50" s="10"/>
      <c r="N50" s="5"/>
      <c r="O50" s="6">
        <v>1</v>
      </c>
      <c r="P50" s="7">
        <f t="shared" si="2"/>
        <v>9</v>
      </c>
      <c r="Q50" s="8"/>
    </row>
    <row r="51" spans="1:17">
      <c r="A51" s="2">
        <v>47</v>
      </c>
      <c r="B51" s="13" t="s">
        <v>1649</v>
      </c>
      <c r="C51" s="14">
        <v>2003</v>
      </c>
      <c r="D51" s="13" t="s">
        <v>1526</v>
      </c>
      <c r="E51" s="6"/>
      <c r="F51" s="6"/>
      <c r="G51" s="6"/>
      <c r="H51" s="175">
        <v>8</v>
      </c>
      <c r="I51" s="6"/>
      <c r="J51" s="6"/>
      <c r="K51" s="6"/>
      <c r="L51" s="6"/>
      <c r="M51" s="6"/>
      <c r="N51" s="5"/>
      <c r="O51" s="6"/>
      <c r="P51" s="7">
        <f t="shared" si="2"/>
        <v>8</v>
      </c>
      <c r="Q51" s="8"/>
    </row>
    <row r="52" spans="1:17">
      <c r="A52" s="2">
        <v>48</v>
      </c>
      <c r="B52" s="16" t="s">
        <v>1042</v>
      </c>
      <c r="C52" s="6"/>
      <c r="D52" s="17" t="s">
        <v>1772</v>
      </c>
      <c r="E52" s="6"/>
      <c r="F52" s="6"/>
      <c r="G52" s="6"/>
      <c r="H52" s="6"/>
      <c r="I52" s="6"/>
      <c r="J52" s="6"/>
      <c r="K52" s="17"/>
      <c r="L52" s="6"/>
      <c r="M52" s="6"/>
      <c r="N52" s="5">
        <v>8</v>
      </c>
      <c r="O52" s="6"/>
      <c r="P52" s="7">
        <v>8</v>
      </c>
      <c r="Q52" s="8"/>
    </row>
    <row r="53" spans="1:17" ht="21.6" customHeight="1">
      <c r="A53" s="2">
        <v>49</v>
      </c>
      <c r="B53" s="16" t="s">
        <v>1603</v>
      </c>
      <c r="C53" s="14"/>
      <c r="D53" s="13" t="s">
        <v>1600</v>
      </c>
      <c r="E53" s="6"/>
      <c r="F53" s="6"/>
      <c r="G53" s="179">
        <v>7</v>
      </c>
      <c r="H53" s="6"/>
      <c r="I53" s="6"/>
      <c r="J53" s="6"/>
      <c r="K53" s="6"/>
      <c r="L53" s="6"/>
      <c r="M53" s="6"/>
      <c r="N53" s="5"/>
      <c r="O53" s="6"/>
      <c r="P53" s="7">
        <f>SUM(E53:O53)</f>
        <v>7</v>
      </c>
      <c r="Q53" s="8"/>
    </row>
    <row r="54" spans="1:17">
      <c r="A54" s="2">
        <v>50</v>
      </c>
      <c r="B54" s="13" t="s">
        <v>1592</v>
      </c>
      <c r="C54" s="14">
        <v>2004</v>
      </c>
      <c r="D54" s="13" t="s">
        <v>1620</v>
      </c>
      <c r="E54" s="6"/>
      <c r="F54" s="6"/>
      <c r="G54" s="6"/>
      <c r="H54" s="6">
        <v>1</v>
      </c>
      <c r="I54" s="6">
        <v>5</v>
      </c>
      <c r="J54" s="6"/>
      <c r="K54" s="6"/>
      <c r="L54" s="6"/>
      <c r="M54" s="6"/>
      <c r="N54" s="5"/>
      <c r="O54" s="6"/>
      <c r="P54" s="7">
        <f>SUM(E54:O54)</f>
        <v>6</v>
      </c>
      <c r="Q54" s="8"/>
    </row>
    <row r="55" spans="1:17">
      <c r="A55" s="2">
        <v>51</v>
      </c>
      <c r="B55" s="13" t="s">
        <v>1650</v>
      </c>
      <c r="C55" s="14">
        <v>2004</v>
      </c>
      <c r="D55" s="13" t="s">
        <v>1616</v>
      </c>
      <c r="E55" s="6"/>
      <c r="F55" s="6"/>
      <c r="G55" s="6"/>
      <c r="H55" s="175">
        <v>6</v>
      </c>
      <c r="I55" s="6"/>
      <c r="J55" s="6"/>
      <c r="K55" s="6"/>
      <c r="L55" s="6"/>
      <c r="M55" s="6"/>
      <c r="N55" s="5"/>
      <c r="O55" s="6"/>
      <c r="P55" s="7">
        <f>SUM(E55:O55)</f>
        <v>6</v>
      </c>
      <c r="Q55" s="8"/>
    </row>
    <row r="56" spans="1:17">
      <c r="A56" s="2">
        <v>52</v>
      </c>
      <c r="B56" s="107" t="s">
        <v>1240</v>
      </c>
      <c r="C56" s="6">
        <v>2003</v>
      </c>
      <c r="D56" s="104" t="s">
        <v>1537</v>
      </c>
      <c r="E56" s="6"/>
      <c r="F56" s="6"/>
      <c r="G56" s="6"/>
      <c r="H56" s="6"/>
      <c r="I56" s="6"/>
      <c r="J56" s="6"/>
      <c r="K56" s="6"/>
      <c r="L56" s="6">
        <v>6</v>
      </c>
      <c r="M56" s="6"/>
      <c r="N56" s="6"/>
      <c r="O56" s="6"/>
      <c r="P56" s="7">
        <v>6</v>
      </c>
      <c r="Q56" s="8"/>
    </row>
    <row r="57" spans="1:17">
      <c r="A57" s="2">
        <v>53</v>
      </c>
      <c r="B57" s="107" t="s">
        <v>1043</v>
      </c>
      <c r="C57" s="6"/>
      <c r="D57" s="104" t="s">
        <v>1578</v>
      </c>
      <c r="E57" s="6"/>
      <c r="F57" s="6"/>
      <c r="G57" s="6"/>
      <c r="H57" s="6"/>
      <c r="I57" s="6"/>
      <c r="J57" s="6"/>
      <c r="K57" s="6"/>
      <c r="L57" s="6"/>
      <c r="M57" s="6"/>
      <c r="N57" s="6"/>
      <c r="O57" s="6">
        <v>6</v>
      </c>
      <c r="P57" s="7">
        <f>SUM(N57:O57)</f>
        <v>6</v>
      </c>
      <c r="Q57" s="8"/>
    </row>
    <row r="58" spans="1:17">
      <c r="A58" s="2">
        <v>54</v>
      </c>
      <c r="B58" s="16" t="s">
        <v>1557</v>
      </c>
      <c r="C58" s="2">
        <v>2004</v>
      </c>
      <c r="D58" s="3" t="s">
        <v>1551</v>
      </c>
      <c r="E58" s="4">
        <v>1</v>
      </c>
      <c r="F58" s="5">
        <v>1</v>
      </c>
      <c r="G58" s="5">
        <v>1</v>
      </c>
      <c r="H58" s="5">
        <v>1</v>
      </c>
      <c r="I58" s="5"/>
      <c r="J58" s="5"/>
      <c r="K58" s="5"/>
      <c r="L58" s="5">
        <v>1</v>
      </c>
      <c r="M58" s="5"/>
      <c r="N58" s="5"/>
      <c r="O58" s="6"/>
      <c r="P58" s="7">
        <f>SUM(E58:O58)</f>
        <v>5</v>
      </c>
      <c r="Q58" s="8"/>
    </row>
    <row r="59" spans="1:17">
      <c r="A59" s="2">
        <v>55</v>
      </c>
      <c r="B59" s="107" t="s">
        <v>1241</v>
      </c>
      <c r="C59" s="6">
        <v>2003</v>
      </c>
      <c r="D59" s="104" t="s">
        <v>1537</v>
      </c>
      <c r="E59" s="6"/>
      <c r="F59" s="6"/>
      <c r="G59" s="6"/>
      <c r="H59" s="6"/>
      <c r="I59" s="6"/>
      <c r="J59" s="6"/>
      <c r="K59" s="6"/>
      <c r="L59" s="6">
        <v>5</v>
      </c>
      <c r="M59" s="6"/>
      <c r="N59" s="6"/>
      <c r="O59" s="6"/>
      <c r="P59" s="7">
        <v>5</v>
      </c>
      <c r="Q59" s="8"/>
    </row>
    <row r="60" spans="1:17">
      <c r="A60" s="2">
        <v>56</v>
      </c>
      <c r="B60" s="3" t="s">
        <v>1543</v>
      </c>
      <c r="C60" s="6">
        <v>2003</v>
      </c>
      <c r="D60" s="17" t="s">
        <v>1526</v>
      </c>
      <c r="E60" s="175">
        <v>4</v>
      </c>
      <c r="F60" s="6"/>
      <c r="G60" s="6">
        <v>1</v>
      </c>
      <c r="H60" s="6"/>
      <c r="I60" s="6"/>
      <c r="J60" s="6"/>
      <c r="K60" s="6"/>
      <c r="L60" s="6"/>
      <c r="M60" s="6"/>
      <c r="N60" s="5"/>
      <c r="O60" s="6"/>
      <c r="P60" s="7">
        <f>SUM(E60:O60)</f>
        <v>5</v>
      </c>
      <c r="Q60" s="8"/>
    </row>
    <row r="61" spans="1:17" ht="25.5">
      <c r="A61" s="2">
        <v>57</v>
      </c>
      <c r="B61" s="3" t="s">
        <v>1544</v>
      </c>
      <c r="C61" s="6">
        <v>2006</v>
      </c>
      <c r="D61" s="104" t="s">
        <v>1530</v>
      </c>
      <c r="E61" s="175">
        <v>3</v>
      </c>
      <c r="F61" s="6"/>
      <c r="G61" s="6">
        <v>1</v>
      </c>
      <c r="H61" s="6">
        <v>1</v>
      </c>
      <c r="I61" s="6"/>
      <c r="J61" s="6"/>
      <c r="K61" s="6"/>
      <c r="L61" s="6"/>
      <c r="M61" s="6"/>
      <c r="N61" s="5"/>
      <c r="O61" s="6"/>
      <c r="P61" s="7">
        <f>SUM(E61:O61)</f>
        <v>5</v>
      </c>
      <c r="Q61" s="8"/>
    </row>
    <row r="62" spans="1:17">
      <c r="A62" s="2">
        <v>58</v>
      </c>
      <c r="B62" s="16" t="s">
        <v>1572</v>
      </c>
      <c r="C62" s="14">
        <v>2004</v>
      </c>
      <c r="D62" s="13" t="s">
        <v>1620</v>
      </c>
      <c r="E62" s="6"/>
      <c r="F62" s="6"/>
      <c r="G62" s="6"/>
      <c r="H62" s="6">
        <v>1</v>
      </c>
      <c r="I62" s="6">
        <v>3</v>
      </c>
      <c r="J62" s="6"/>
      <c r="K62" s="6"/>
      <c r="L62" s="6"/>
      <c r="M62" s="6"/>
      <c r="N62" s="5"/>
      <c r="O62" s="6"/>
      <c r="P62" s="7">
        <f>SUM(E62:O62)</f>
        <v>4</v>
      </c>
      <c r="Q62" s="8"/>
    </row>
    <row r="63" spans="1:17" ht="25.5">
      <c r="A63" s="2">
        <v>59</v>
      </c>
      <c r="B63" s="16" t="s">
        <v>1586</v>
      </c>
      <c r="C63" s="14">
        <v>2004</v>
      </c>
      <c r="D63" s="13" t="s">
        <v>1578</v>
      </c>
      <c r="E63" s="6"/>
      <c r="F63" s="6">
        <v>3</v>
      </c>
      <c r="G63" s="6"/>
      <c r="H63" s="6"/>
      <c r="I63" s="6"/>
      <c r="J63" s="6">
        <v>4</v>
      </c>
      <c r="K63" s="6"/>
      <c r="L63" s="6"/>
      <c r="M63" s="6"/>
      <c r="N63" s="5"/>
      <c r="O63" s="6"/>
      <c r="P63" s="7">
        <v>4</v>
      </c>
      <c r="Q63" s="8"/>
    </row>
    <row r="64" spans="1:17">
      <c r="A64" s="2">
        <v>60</v>
      </c>
      <c r="B64" s="13" t="s">
        <v>1589</v>
      </c>
      <c r="C64" s="6">
        <v>2003</v>
      </c>
      <c r="D64" s="17" t="s">
        <v>1578</v>
      </c>
      <c r="E64" s="6"/>
      <c r="F64" s="6">
        <v>3</v>
      </c>
      <c r="G64" s="6"/>
      <c r="H64" s="6">
        <v>1</v>
      </c>
      <c r="I64" s="6"/>
      <c r="J64" s="6"/>
      <c r="K64" s="6"/>
      <c r="L64" s="6"/>
      <c r="M64" s="6"/>
      <c r="N64" s="6"/>
      <c r="O64" s="6"/>
      <c r="P64" s="7">
        <f>SUM(E64:O64)</f>
        <v>4</v>
      </c>
      <c r="Q64" s="8"/>
    </row>
    <row r="65" spans="1:17">
      <c r="A65" s="2">
        <v>61</v>
      </c>
      <c r="B65" s="16" t="s">
        <v>1607</v>
      </c>
      <c r="C65" s="2">
        <v>2003</v>
      </c>
      <c r="D65" s="3" t="s">
        <v>1530</v>
      </c>
      <c r="E65" s="5">
        <v>4</v>
      </c>
      <c r="F65" s="5"/>
      <c r="G65" s="5"/>
      <c r="H65" s="5"/>
      <c r="I65" s="5"/>
      <c r="J65" s="5"/>
      <c r="K65" s="5"/>
      <c r="L65" s="5"/>
      <c r="M65" s="10"/>
      <c r="N65" s="5"/>
      <c r="O65" s="6"/>
      <c r="P65" s="7">
        <f>SUM(E65:O65)</f>
        <v>4</v>
      </c>
      <c r="Q65" s="8"/>
    </row>
    <row r="66" spans="1:17">
      <c r="A66" s="2">
        <v>62</v>
      </c>
      <c r="B66" s="13" t="s">
        <v>1639</v>
      </c>
      <c r="C66" s="14">
        <v>2006</v>
      </c>
      <c r="D66" s="13"/>
      <c r="E66" s="6"/>
      <c r="F66" s="6"/>
      <c r="G66" s="6"/>
      <c r="H66" s="6">
        <v>1</v>
      </c>
      <c r="I66" s="6"/>
      <c r="J66" s="6"/>
      <c r="K66" s="6"/>
      <c r="L66" s="6">
        <v>1</v>
      </c>
      <c r="M66" s="6"/>
      <c r="N66" s="5">
        <v>1</v>
      </c>
      <c r="O66" s="6">
        <v>1</v>
      </c>
      <c r="P66" s="7">
        <f>SUM(E66:O66)</f>
        <v>4</v>
      </c>
      <c r="Q66" s="8"/>
    </row>
    <row r="67" spans="1:17">
      <c r="A67" s="2">
        <v>63</v>
      </c>
      <c r="B67" s="107" t="s">
        <v>1210</v>
      </c>
      <c r="C67" s="6"/>
      <c r="D67" s="104" t="s">
        <v>1302</v>
      </c>
      <c r="E67" s="6"/>
      <c r="F67" s="6"/>
      <c r="G67" s="6"/>
      <c r="H67" s="6"/>
      <c r="I67" s="6"/>
      <c r="J67" s="6"/>
      <c r="K67" s="6"/>
      <c r="L67" s="6"/>
      <c r="M67" s="6"/>
      <c r="N67" s="6"/>
      <c r="O67" s="6">
        <v>4</v>
      </c>
      <c r="P67" s="7">
        <f>SUM(N67:O67)</f>
        <v>4</v>
      </c>
      <c r="Q67" s="8"/>
    </row>
    <row r="68" spans="1:17">
      <c r="A68" s="2">
        <v>64</v>
      </c>
      <c r="B68" s="107" t="s">
        <v>1034</v>
      </c>
      <c r="C68" s="6"/>
      <c r="D68" s="104" t="s">
        <v>1526</v>
      </c>
      <c r="E68" s="6"/>
      <c r="F68" s="6"/>
      <c r="G68" s="6"/>
      <c r="H68" s="6"/>
      <c r="I68" s="17"/>
      <c r="J68" s="6"/>
      <c r="K68" s="6">
        <v>2</v>
      </c>
      <c r="L68" s="6">
        <v>1</v>
      </c>
      <c r="M68" s="6"/>
      <c r="N68" s="5"/>
      <c r="O68" s="6"/>
      <c r="P68" s="7">
        <v>3</v>
      </c>
      <c r="Q68" s="8"/>
    </row>
    <row r="69" spans="1:17">
      <c r="A69" s="2">
        <v>65</v>
      </c>
      <c r="B69" s="16" t="s">
        <v>1045</v>
      </c>
      <c r="C69" s="6"/>
      <c r="D69" s="17" t="s">
        <v>1819</v>
      </c>
      <c r="E69" s="6"/>
      <c r="F69" s="6"/>
      <c r="G69" s="6"/>
      <c r="H69" s="6"/>
      <c r="I69" s="6"/>
      <c r="J69" s="6"/>
      <c r="K69" s="17"/>
      <c r="L69" s="6"/>
      <c r="M69" s="6"/>
      <c r="N69" s="5">
        <v>3</v>
      </c>
      <c r="O69" s="6"/>
      <c r="P69" s="7">
        <v>3</v>
      </c>
      <c r="Q69" s="8"/>
    </row>
    <row r="70" spans="1:17">
      <c r="A70" s="2">
        <v>66</v>
      </c>
      <c r="B70" s="107" t="s">
        <v>1242</v>
      </c>
      <c r="C70" s="6">
        <v>2003</v>
      </c>
      <c r="D70" s="104" t="s">
        <v>1606</v>
      </c>
      <c r="E70" s="6"/>
      <c r="F70" s="6"/>
      <c r="G70" s="6"/>
      <c r="H70" s="6"/>
      <c r="I70" s="6"/>
      <c r="J70" s="6"/>
      <c r="K70" s="6"/>
      <c r="L70" s="6">
        <v>3</v>
      </c>
      <c r="M70" s="6"/>
      <c r="N70" s="6"/>
      <c r="O70" s="6"/>
      <c r="P70" s="7">
        <v>3</v>
      </c>
      <c r="Q70" s="8"/>
    </row>
    <row r="71" spans="1:17" ht="25.5">
      <c r="A71" s="2">
        <v>67</v>
      </c>
      <c r="B71" s="16" t="s">
        <v>1546</v>
      </c>
      <c r="C71" s="14">
        <v>2004</v>
      </c>
      <c r="D71" s="13" t="s">
        <v>1534</v>
      </c>
      <c r="E71" s="6"/>
      <c r="F71" s="6">
        <v>1</v>
      </c>
      <c r="G71" s="6">
        <v>1</v>
      </c>
      <c r="H71" s="6"/>
      <c r="I71" s="6"/>
      <c r="J71" s="6"/>
      <c r="K71" s="6"/>
      <c r="L71" s="6"/>
      <c r="M71" s="6"/>
      <c r="N71" s="5"/>
      <c r="O71" s="6"/>
      <c r="P71" s="7">
        <f>SUM(E71:O71)</f>
        <v>2</v>
      </c>
      <c r="Q71" s="8"/>
    </row>
    <row r="72" spans="1:17">
      <c r="A72" s="2">
        <v>68</v>
      </c>
      <c r="B72" s="13" t="s">
        <v>1548</v>
      </c>
      <c r="C72" s="6"/>
      <c r="D72" s="17" t="s">
        <v>1602</v>
      </c>
      <c r="E72" s="6"/>
      <c r="F72" s="6"/>
      <c r="G72" s="6">
        <v>2</v>
      </c>
      <c r="H72" s="6"/>
      <c r="I72" s="6"/>
      <c r="J72" s="6"/>
      <c r="K72" s="6"/>
      <c r="L72" s="6"/>
      <c r="M72" s="6"/>
      <c r="N72" s="5"/>
      <c r="O72" s="6"/>
      <c r="P72" s="7">
        <f>SUM(E72:O72)</f>
        <v>2</v>
      </c>
      <c r="Q72" s="8"/>
    </row>
    <row r="73" spans="1:17">
      <c r="A73" s="2">
        <v>69</v>
      </c>
      <c r="B73" s="3" t="s">
        <v>1549</v>
      </c>
      <c r="C73" s="6">
        <v>2004</v>
      </c>
      <c r="D73" s="17" t="s">
        <v>1580</v>
      </c>
      <c r="E73" s="6"/>
      <c r="F73" s="21">
        <v>2</v>
      </c>
      <c r="G73" s="6"/>
      <c r="H73" s="6"/>
      <c r="I73" s="6"/>
      <c r="J73" s="6"/>
      <c r="K73" s="6"/>
      <c r="L73" s="6"/>
      <c r="M73" s="6"/>
      <c r="N73" s="5"/>
      <c r="O73" s="6"/>
      <c r="P73" s="7">
        <f>SUM(E73:O73)</f>
        <v>2</v>
      </c>
      <c r="Q73" s="8"/>
    </row>
    <row r="74" spans="1:17">
      <c r="A74" s="2">
        <v>70</v>
      </c>
      <c r="B74" s="16" t="s">
        <v>1047</v>
      </c>
      <c r="C74" s="17"/>
      <c r="D74" s="17" t="s">
        <v>1767</v>
      </c>
      <c r="E74" s="6"/>
      <c r="F74" s="6"/>
      <c r="G74" s="6"/>
      <c r="H74" s="6"/>
      <c r="I74" s="6"/>
      <c r="J74" s="6"/>
      <c r="K74" s="6"/>
      <c r="L74" s="6"/>
      <c r="M74" s="6"/>
      <c r="N74" s="5">
        <v>1</v>
      </c>
      <c r="O74" s="6">
        <v>1</v>
      </c>
      <c r="P74" s="7">
        <v>2</v>
      </c>
      <c r="Q74" s="8"/>
    </row>
    <row r="75" spans="1:17" ht="25.5">
      <c r="A75" s="2">
        <v>71</v>
      </c>
      <c r="B75" s="107" t="s">
        <v>1243</v>
      </c>
      <c r="C75" s="6">
        <v>2004</v>
      </c>
      <c r="D75" s="104" t="s">
        <v>1526</v>
      </c>
      <c r="E75" s="6"/>
      <c r="F75" s="6"/>
      <c r="G75" s="6"/>
      <c r="H75" s="6"/>
      <c r="I75" s="6"/>
      <c r="J75" s="6"/>
      <c r="K75" s="6"/>
      <c r="L75" s="6">
        <v>2</v>
      </c>
      <c r="M75" s="6"/>
      <c r="N75" s="6"/>
      <c r="O75" s="6"/>
      <c r="P75" s="7">
        <v>2</v>
      </c>
      <c r="Q75" s="8"/>
    </row>
    <row r="76" spans="1:17">
      <c r="A76" s="2">
        <v>72</v>
      </c>
      <c r="B76" s="107" t="s">
        <v>1303</v>
      </c>
      <c r="C76" s="6"/>
      <c r="D76" s="104" t="s">
        <v>1302</v>
      </c>
      <c r="E76" s="6"/>
      <c r="F76" s="6"/>
      <c r="G76" s="6"/>
      <c r="H76" s="6"/>
      <c r="I76" s="6"/>
      <c r="J76" s="6"/>
      <c r="K76" s="6"/>
      <c r="L76" s="6"/>
      <c r="M76" s="6"/>
      <c r="N76" s="6"/>
      <c r="O76" s="6">
        <v>2</v>
      </c>
      <c r="P76" s="7">
        <f>SUM(N76:O76)</f>
        <v>2</v>
      </c>
      <c r="Q76" s="8"/>
    </row>
    <row r="77" spans="1:17">
      <c r="A77" s="2">
        <v>73</v>
      </c>
      <c r="B77" s="13" t="s">
        <v>1555</v>
      </c>
      <c r="C77" s="6">
        <v>2006</v>
      </c>
      <c r="D77" s="17" t="s">
        <v>1602</v>
      </c>
      <c r="E77" s="6"/>
      <c r="F77" s="6"/>
      <c r="G77" s="6">
        <v>1</v>
      </c>
      <c r="H77" s="6"/>
      <c r="I77" s="6"/>
      <c r="J77" s="6"/>
      <c r="K77" s="6"/>
      <c r="L77" s="6"/>
      <c r="M77" s="6"/>
      <c r="N77" s="5"/>
      <c r="O77" s="6"/>
      <c r="P77" s="7">
        <f>SUM(E77:O77)</f>
        <v>1</v>
      </c>
      <c r="Q77" s="8"/>
    </row>
    <row r="78" spans="1:17">
      <c r="A78" s="2">
        <v>74</v>
      </c>
      <c r="B78" s="3" t="s">
        <v>1552</v>
      </c>
      <c r="C78" s="6">
        <v>2004</v>
      </c>
      <c r="D78" s="17" t="s">
        <v>1547</v>
      </c>
      <c r="E78" s="6">
        <v>1</v>
      </c>
      <c r="F78" s="6"/>
      <c r="G78" s="6"/>
      <c r="H78" s="6"/>
      <c r="I78" s="6"/>
      <c r="J78" s="6"/>
      <c r="K78" s="6"/>
      <c r="L78" s="6"/>
      <c r="M78" s="6"/>
      <c r="N78" s="5"/>
      <c r="O78" s="6"/>
      <c r="P78" s="7">
        <f>SUM(E78:O78)</f>
        <v>1</v>
      </c>
      <c r="Q78" s="8"/>
    </row>
    <row r="79" spans="1:17" ht="38.25">
      <c r="A79" s="2">
        <v>75</v>
      </c>
      <c r="B79" s="16" t="s">
        <v>1553</v>
      </c>
      <c r="C79" s="14">
        <v>2004</v>
      </c>
      <c r="D79" s="13" t="s">
        <v>1547</v>
      </c>
      <c r="E79" s="6">
        <v>1</v>
      </c>
      <c r="F79" s="6"/>
      <c r="G79" s="15"/>
      <c r="H79" s="6"/>
      <c r="I79" s="6"/>
      <c r="J79" s="6"/>
      <c r="K79" s="6"/>
      <c r="L79" s="6"/>
      <c r="M79" s="6"/>
      <c r="N79" s="5"/>
      <c r="O79" s="6"/>
      <c r="P79" s="7">
        <f t="shared" ref="P79:P99" si="3">SUM(E79:O79)</f>
        <v>1</v>
      </c>
      <c r="Q79" s="8"/>
    </row>
    <row r="80" spans="1:17" ht="25.5">
      <c r="A80" s="2">
        <v>76</v>
      </c>
      <c r="B80" s="3" t="s">
        <v>1554</v>
      </c>
      <c r="C80" s="2">
        <v>2004</v>
      </c>
      <c r="D80" s="3" t="s">
        <v>1537</v>
      </c>
      <c r="E80" s="5">
        <v>1</v>
      </c>
      <c r="F80" s="5"/>
      <c r="G80" s="5"/>
      <c r="H80" s="5"/>
      <c r="I80" s="5"/>
      <c r="J80" s="5"/>
      <c r="K80" s="5"/>
      <c r="L80" s="5"/>
      <c r="M80" s="10"/>
      <c r="N80" s="5"/>
      <c r="O80" s="6"/>
      <c r="P80" s="7">
        <f t="shared" si="3"/>
        <v>1</v>
      </c>
      <c r="Q80" s="8"/>
    </row>
    <row r="81" spans="1:17">
      <c r="A81" s="2">
        <v>77</v>
      </c>
      <c r="B81" s="13" t="s">
        <v>1559</v>
      </c>
      <c r="C81" s="2">
        <v>2003</v>
      </c>
      <c r="D81" s="3" t="s">
        <v>1530</v>
      </c>
      <c r="E81" s="4">
        <v>1</v>
      </c>
      <c r="F81" s="5"/>
      <c r="G81" s="5"/>
      <c r="H81" s="5"/>
      <c r="I81" s="5"/>
      <c r="J81" s="5"/>
      <c r="K81" s="5"/>
      <c r="L81" s="5"/>
      <c r="M81" s="5"/>
      <c r="N81" s="5"/>
      <c r="O81" s="6"/>
      <c r="P81" s="7">
        <f t="shared" si="3"/>
        <v>1</v>
      </c>
      <c r="Q81" s="8"/>
    </row>
    <row r="82" spans="1:17">
      <c r="A82" s="2">
        <v>78</v>
      </c>
      <c r="B82" s="18" t="s">
        <v>1560</v>
      </c>
      <c r="C82" s="6">
        <v>2003</v>
      </c>
      <c r="D82" s="17" t="s">
        <v>1530</v>
      </c>
      <c r="E82" s="6">
        <v>1</v>
      </c>
      <c r="F82" s="6"/>
      <c r="G82" s="6"/>
      <c r="H82" s="6"/>
      <c r="I82" s="6"/>
      <c r="J82" s="6"/>
      <c r="K82" s="6"/>
      <c r="L82" s="6"/>
      <c r="M82" s="6"/>
      <c r="N82" s="6"/>
      <c r="O82" s="6"/>
      <c r="P82" s="7">
        <f t="shared" si="3"/>
        <v>1</v>
      </c>
      <c r="Q82" s="8"/>
    </row>
    <row r="83" spans="1:17" ht="25.5">
      <c r="A83" s="2">
        <v>79</v>
      </c>
      <c r="B83" s="13" t="s">
        <v>1561</v>
      </c>
      <c r="C83" s="2">
        <v>2003</v>
      </c>
      <c r="D83" s="3" t="s">
        <v>1526</v>
      </c>
      <c r="E83" s="4">
        <v>1</v>
      </c>
      <c r="F83" s="5"/>
      <c r="G83" s="5"/>
      <c r="H83" s="5"/>
      <c r="I83" s="5"/>
      <c r="J83" s="5"/>
      <c r="K83" s="5"/>
      <c r="L83" s="5"/>
      <c r="M83" s="5"/>
      <c r="N83" s="5"/>
      <c r="O83" s="6"/>
      <c r="P83" s="7">
        <f t="shared" si="3"/>
        <v>1</v>
      </c>
      <c r="Q83" s="8"/>
    </row>
    <row r="84" spans="1:17" ht="25.5">
      <c r="A84" s="2">
        <v>80</v>
      </c>
      <c r="B84" s="16" t="s">
        <v>1562</v>
      </c>
      <c r="C84" s="6">
        <v>2003</v>
      </c>
      <c r="D84" s="13" t="s">
        <v>1530</v>
      </c>
      <c r="E84" s="6">
        <v>1</v>
      </c>
      <c r="F84" s="6"/>
      <c r="G84" s="6"/>
      <c r="H84" s="6"/>
      <c r="I84" s="6"/>
      <c r="J84" s="6"/>
      <c r="K84" s="6"/>
      <c r="L84" s="6"/>
      <c r="M84" s="6"/>
      <c r="N84" s="5"/>
      <c r="O84" s="6"/>
      <c r="P84" s="7">
        <f t="shared" si="3"/>
        <v>1</v>
      </c>
      <c r="Q84" s="8"/>
    </row>
    <row r="85" spans="1:17">
      <c r="A85" s="2">
        <v>81</v>
      </c>
      <c r="B85" s="13" t="s">
        <v>1563</v>
      </c>
      <c r="C85" s="6">
        <v>2004</v>
      </c>
      <c r="D85" s="6" t="s">
        <v>1526</v>
      </c>
      <c r="E85" s="6">
        <v>1</v>
      </c>
      <c r="F85" s="6"/>
      <c r="G85" s="6"/>
      <c r="H85" s="6"/>
      <c r="I85" s="6"/>
      <c r="J85" s="6"/>
      <c r="K85" s="6"/>
      <c r="L85" s="6"/>
      <c r="M85" s="6"/>
      <c r="N85" s="5"/>
      <c r="O85" s="6"/>
      <c r="P85" s="7">
        <f t="shared" si="3"/>
        <v>1</v>
      </c>
      <c r="Q85" s="8"/>
    </row>
    <row r="86" spans="1:17">
      <c r="A86" s="2">
        <v>82</v>
      </c>
      <c r="B86" s="3" t="s">
        <v>1564</v>
      </c>
      <c r="C86" s="14">
        <v>2004</v>
      </c>
      <c r="D86" s="13" t="s">
        <v>1530</v>
      </c>
      <c r="E86" s="6">
        <v>1</v>
      </c>
      <c r="F86" s="6"/>
      <c r="G86" s="6"/>
      <c r="H86" s="6"/>
      <c r="I86" s="6"/>
      <c r="J86" s="6"/>
      <c r="K86" s="6"/>
      <c r="L86" s="6"/>
      <c r="M86" s="6"/>
      <c r="N86" s="5"/>
      <c r="O86" s="6"/>
      <c r="P86" s="7">
        <f t="shared" si="3"/>
        <v>1</v>
      </c>
      <c r="Q86" s="8"/>
    </row>
    <row r="87" spans="1:17">
      <c r="A87" s="2">
        <v>83</v>
      </c>
      <c r="B87" s="13" t="s">
        <v>1565</v>
      </c>
      <c r="C87" s="6"/>
      <c r="D87" s="17"/>
      <c r="E87" s="6">
        <v>1</v>
      </c>
      <c r="F87" s="6"/>
      <c r="G87" s="6"/>
      <c r="H87" s="6"/>
      <c r="I87" s="6"/>
      <c r="J87" s="6"/>
      <c r="K87" s="6"/>
      <c r="L87" s="6"/>
      <c r="M87" s="6"/>
      <c r="N87" s="6"/>
      <c r="O87" s="6"/>
      <c r="P87" s="7">
        <f t="shared" si="3"/>
        <v>1</v>
      </c>
      <c r="Q87" s="8"/>
    </row>
    <row r="88" spans="1:17">
      <c r="A88" s="2">
        <v>84</v>
      </c>
      <c r="B88" s="3" t="s">
        <v>1566</v>
      </c>
      <c r="C88" s="14">
        <v>2005</v>
      </c>
      <c r="D88" s="13" t="s">
        <v>1530</v>
      </c>
      <c r="E88" s="6">
        <v>1</v>
      </c>
      <c r="F88" s="6"/>
      <c r="G88" s="6"/>
      <c r="H88" s="6"/>
      <c r="I88" s="6"/>
      <c r="J88" s="6"/>
      <c r="K88" s="6"/>
      <c r="L88" s="6"/>
      <c r="M88" s="6"/>
      <c r="N88" s="5"/>
      <c r="O88" s="6"/>
      <c r="P88" s="7">
        <f t="shared" si="3"/>
        <v>1</v>
      </c>
      <c r="Q88" s="8"/>
    </row>
    <row r="89" spans="1:17">
      <c r="A89" s="2">
        <v>85</v>
      </c>
      <c r="B89" s="16" t="s">
        <v>1567</v>
      </c>
      <c r="C89" s="12">
        <v>2004</v>
      </c>
      <c r="D89" s="3" t="s">
        <v>1530</v>
      </c>
      <c r="E89" s="4">
        <v>1</v>
      </c>
      <c r="F89" s="5"/>
      <c r="G89" s="5"/>
      <c r="H89" s="5"/>
      <c r="I89" s="5"/>
      <c r="J89" s="5"/>
      <c r="K89" s="5"/>
      <c r="L89" s="5"/>
      <c r="M89" s="5"/>
      <c r="N89" s="5"/>
      <c r="O89" s="6"/>
      <c r="P89" s="7">
        <f t="shared" si="3"/>
        <v>1</v>
      </c>
      <c r="Q89" s="8"/>
    </row>
    <row r="90" spans="1:17">
      <c r="A90" s="2">
        <v>86</v>
      </c>
      <c r="B90" s="3" t="s">
        <v>1569</v>
      </c>
      <c r="C90" s="14">
        <v>2003</v>
      </c>
      <c r="D90" s="13" t="s">
        <v>1530</v>
      </c>
      <c r="E90" s="6">
        <v>1</v>
      </c>
      <c r="F90" s="6"/>
      <c r="G90" s="6"/>
      <c r="H90" s="6"/>
      <c r="I90" s="6"/>
      <c r="J90" s="6"/>
      <c r="K90" s="6"/>
      <c r="L90" s="6"/>
      <c r="M90" s="6"/>
      <c r="N90" s="5"/>
      <c r="O90" s="6"/>
      <c r="P90" s="7">
        <f t="shared" si="3"/>
        <v>1</v>
      </c>
      <c r="Q90" s="8"/>
    </row>
    <row r="91" spans="1:17">
      <c r="A91" s="2">
        <v>87</v>
      </c>
      <c r="B91" s="16" t="s">
        <v>1570</v>
      </c>
      <c r="C91" s="2">
        <v>2003</v>
      </c>
      <c r="D91" s="3" t="s">
        <v>1530</v>
      </c>
      <c r="E91" s="4">
        <v>1</v>
      </c>
      <c r="F91" s="5"/>
      <c r="G91" s="5"/>
      <c r="H91" s="5"/>
      <c r="I91" s="5"/>
      <c r="J91" s="5"/>
      <c r="K91" s="5"/>
      <c r="L91" s="5"/>
      <c r="M91" s="5"/>
      <c r="N91" s="5"/>
      <c r="O91" s="6"/>
      <c r="P91" s="7">
        <f t="shared" si="3"/>
        <v>1</v>
      </c>
      <c r="Q91" s="8"/>
    </row>
    <row r="92" spans="1:17">
      <c r="A92" s="2">
        <v>88</v>
      </c>
      <c r="B92" s="19" t="s">
        <v>1571</v>
      </c>
      <c r="C92" s="17"/>
      <c r="D92" s="17" t="s">
        <v>1568</v>
      </c>
      <c r="E92" s="6"/>
      <c r="F92" s="6"/>
      <c r="G92" s="6">
        <v>1</v>
      </c>
      <c r="H92" s="6"/>
      <c r="I92" s="6"/>
      <c r="J92" s="6"/>
      <c r="K92" s="6"/>
      <c r="L92" s="6"/>
      <c r="M92" s="6"/>
      <c r="N92" s="6"/>
      <c r="O92" s="6"/>
      <c r="P92" s="7">
        <f t="shared" si="3"/>
        <v>1</v>
      </c>
      <c r="Q92" s="8"/>
    </row>
    <row r="93" spans="1:17">
      <c r="A93" s="2">
        <v>89</v>
      </c>
      <c r="B93" s="3" t="s">
        <v>1573</v>
      </c>
      <c r="C93" s="2"/>
      <c r="D93" s="3" t="s">
        <v>1618</v>
      </c>
      <c r="E93" s="4"/>
      <c r="F93" s="5"/>
      <c r="G93" s="5">
        <v>1</v>
      </c>
      <c r="H93" s="5"/>
      <c r="I93" s="5"/>
      <c r="J93" s="5"/>
      <c r="K93" s="5"/>
      <c r="L93" s="9"/>
      <c r="M93" s="10"/>
      <c r="N93" s="5"/>
      <c r="O93" s="6"/>
      <c r="P93" s="7">
        <f t="shared" si="3"/>
        <v>1</v>
      </c>
      <c r="Q93" s="8"/>
    </row>
    <row r="94" spans="1:17">
      <c r="A94" s="2">
        <v>90</v>
      </c>
      <c r="B94" s="3" t="s">
        <v>1575</v>
      </c>
      <c r="C94" s="6"/>
      <c r="D94" s="17" t="s">
        <v>1568</v>
      </c>
      <c r="E94" s="6"/>
      <c r="F94" s="6"/>
      <c r="G94" s="6">
        <v>1</v>
      </c>
      <c r="H94" s="6"/>
      <c r="I94" s="6"/>
      <c r="J94" s="6"/>
      <c r="K94" s="6"/>
      <c r="L94" s="6"/>
      <c r="M94" s="6"/>
      <c r="N94" s="6"/>
      <c r="O94" s="6"/>
      <c r="P94" s="7">
        <f t="shared" si="3"/>
        <v>1</v>
      </c>
      <c r="Q94" s="8"/>
    </row>
    <row r="95" spans="1:17" ht="25.5">
      <c r="A95" s="2">
        <v>91</v>
      </c>
      <c r="B95" s="16" t="s">
        <v>1576</v>
      </c>
      <c r="C95" s="19"/>
      <c r="D95" s="19" t="s">
        <v>1568</v>
      </c>
      <c r="E95" s="20"/>
      <c r="F95" s="6"/>
      <c r="G95" s="5">
        <v>1</v>
      </c>
      <c r="H95" s="5"/>
      <c r="I95" s="5"/>
      <c r="J95" s="5"/>
      <c r="K95" s="5"/>
      <c r="L95" s="5"/>
      <c r="M95" s="5"/>
      <c r="N95" s="5"/>
      <c r="O95" s="6"/>
      <c r="P95" s="7">
        <f t="shared" si="3"/>
        <v>1</v>
      </c>
      <c r="Q95" s="8"/>
    </row>
    <row r="96" spans="1:17">
      <c r="A96" s="2">
        <v>92</v>
      </c>
      <c r="B96" s="16" t="s">
        <v>1579</v>
      </c>
      <c r="C96" s="2"/>
      <c r="D96" s="3" t="s">
        <v>1580</v>
      </c>
      <c r="E96" s="178">
        <v>15</v>
      </c>
      <c r="F96" s="5"/>
      <c r="G96" s="5">
        <v>1</v>
      </c>
      <c r="H96" s="5"/>
      <c r="I96" s="5"/>
      <c r="J96" s="5"/>
      <c r="K96" s="5"/>
      <c r="L96" s="5"/>
      <c r="M96" s="10"/>
      <c r="N96" s="5"/>
      <c r="O96" s="6"/>
      <c r="P96" s="7">
        <f t="shared" si="3"/>
        <v>16</v>
      </c>
      <c r="Q96" s="8"/>
    </row>
    <row r="97" spans="1:17">
      <c r="A97" s="2">
        <v>93</v>
      </c>
      <c r="B97" s="3" t="s">
        <v>1585</v>
      </c>
      <c r="C97" s="2"/>
      <c r="D97" s="3" t="s">
        <v>1578</v>
      </c>
      <c r="E97" s="4"/>
      <c r="F97" s="178">
        <v>5</v>
      </c>
      <c r="G97" s="5">
        <v>1</v>
      </c>
      <c r="H97" s="5"/>
      <c r="I97" s="5"/>
      <c r="J97" s="5"/>
      <c r="K97" s="5"/>
      <c r="L97" s="5"/>
      <c r="M97" s="5"/>
      <c r="N97" s="5"/>
      <c r="O97" s="6"/>
      <c r="P97" s="7">
        <f t="shared" si="3"/>
        <v>6</v>
      </c>
      <c r="Q97" s="8"/>
    </row>
    <row r="98" spans="1:17">
      <c r="A98" s="2">
        <v>94</v>
      </c>
      <c r="B98" s="16" t="s">
        <v>1587</v>
      </c>
      <c r="C98" s="6"/>
      <c r="D98" s="17" t="s">
        <v>1568</v>
      </c>
      <c r="E98" s="6"/>
      <c r="F98" s="175">
        <v>2</v>
      </c>
      <c r="G98" s="6">
        <v>1</v>
      </c>
      <c r="H98" s="6"/>
      <c r="I98" s="6"/>
      <c r="J98" s="6"/>
      <c r="K98" s="6"/>
      <c r="L98" s="6"/>
      <c r="M98" s="6"/>
      <c r="N98" s="5"/>
      <c r="O98" s="6"/>
      <c r="P98" s="7">
        <f t="shared" si="3"/>
        <v>3</v>
      </c>
      <c r="Q98" s="8"/>
    </row>
    <row r="99" spans="1:17">
      <c r="A99" s="2">
        <v>95</v>
      </c>
      <c r="B99" s="3" t="s">
        <v>1590</v>
      </c>
      <c r="C99" s="2">
        <v>2004</v>
      </c>
      <c r="D99" s="3" t="s">
        <v>1580</v>
      </c>
      <c r="E99" s="5"/>
      <c r="F99" s="5">
        <v>1</v>
      </c>
      <c r="G99" s="5"/>
      <c r="H99" s="5"/>
      <c r="I99" s="5"/>
      <c r="J99" s="5"/>
      <c r="K99" s="5"/>
      <c r="L99" s="5"/>
      <c r="M99" s="10"/>
      <c r="N99" s="5"/>
      <c r="O99" s="6"/>
      <c r="P99" s="7">
        <f t="shared" si="3"/>
        <v>1</v>
      </c>
      <c r="Q99" s="8"/>
    </row>
    <row r="100" spans="1:17">
      <c r="A100" s="2">
        <v>96</v>
      </c>
      <c r="B100" s="3" t="s">
        <v>1246</v>
      </c>
      <c r="C100" s="2">
        <v>2003</v>
      </c>
      <c r="D100" s="3" t="s">
        <v>1772</v>
      </c>
      <c r="E100" s="5"/>
      <c r="F100" s="5" t="s">
        <v>453</v>
      </c>
      <c r="G100" s="5"/>
      <c r="H100" s="5"/>
      <c r="I100" s="5"/>
      <c r="J100" s="5"/>
      <c r="K100" s="5"/>
      <c r="L100" s="5">
        <v>1</v>
      </c>
      <c r="M100" s="10"/>
      <c r="N100" s="5"/>
      <c r="O100" s="6"/>
      <c r="P100" s="7">
        <v>1</v>
      </c>
      <c r="Q100" s="8"/>
    </row>
    <row r="101" spans="1:17">
      <c r="A101" s="2">
        <v>97</v>
      </c>
      <c r="B101" s="3" t="s">
        <v>1591</v>
      </c>
      <c r="C101" s="2">
        <v>2003</v>
      </c>
      <c r="D101" s="3" t="s">
        <v>1526</v>
      </c>
      <c r="E101" s="4"/>
      <c r="F101" s="5">
        <v>1</v>
      </c>
      <c r="G101" s="5"/>
      <c r="H101" s="5"/>
      <c r="I101" s="5"/>
      <c r="J101" s="5"/>
      <c r="K101" s="5"/>
      <c r="L101" s="5"/>
      <c r="M101" s="5"/>
      <c r="N101" s="5"/>
      <c r="O101" s="6"/>
      <c r="P101" s="7">
        <f t="shared" ref="P101:P138" si="4">SUM(E101:O101)</f>
        <v>1</v>
      </c>
      <c r="Q101" s="8"/>
    </row>
    <row r="102" spans="1:17">
      <c r="A102" s="2">
        <v>98</v>
      </c>
      <c r="B102" s="3" t="s">
        <v>1593</v>
      </c>
      <c r="C102" s="2">
        <v>2004</v>
      </c>
      <c r="D102" s="3" t="s">
        <v>1580</v>
      </c>
      <c r="E102" s="4"/>
      <c r="F102" s="5">
        <v>1</v>
      </c>
      <c r="G102" s="5"/>
      <c r="H102" s="5"/>
      <c r="I102" s="5"/>
      <c r="J102" s="5"/>
      <c r="K102" s="5"/>
      <c r="L102" s="5"/>
      <c r="M102" s="10"/>
      <c r="N102" s="5"/>
      <c r="O102" s="6"/>
      <c r="P102" s="7">
        <f t="shared" si="4"/>
        <v>1</v>
      </c>
      <c r="Q102" s="8"/>
    </row>
    <row r="103" spans="1:17">
      <c r="A103" s="2">
        <v>99</v>
      </c>
      <c r="B103" s="3" t="s">
        <v>1594</v>
      </c>
      <c r="C103" s="2">
        <v>2003</v>
      </c>
      <c r="D103" s="3" t="s">
        <v>1580</v>
      </c>
      <c r="E103" s="4"/>
      <c r="F103" s="5">
        <v>1</v>
      </c>
      <c r="G103" s="5"/>
      <c r="H103" s="5"/>
      <c r="I103" s="5"/>
      <c r="J103" s="5"/>
      <c r="K103" s="5"/>
      <c r="L103" s="5"/>
      <c r="M103" s="5"/>
      <c r="N103" s="5"/>
      <c r="O103" s="6"/>
      <c r="P103" s="7">
        <f t="shared" si="4"/>
        <v>1</v>
      </c>
      <c r="Q103" s="8"/>
    </row>
    <row r="104" spans="1:17">
      <c r="A104" s="2">
        <v>100</v>
      </c>
      <c r="B104" s="3" t="s">
        <v>1595</v>
      </c>
      <c r="C104" s="2">
        <v>2004</v>
      </c>
      <c r="D104" s="3" t="s">
        <v>1580</v>
      </c>
      <c r="E104" s="4"/>
      <c r="F104" s="5">
        <v>1</v>
      </c>
      <c r="G104" s="5"/>
      <c r="H104" s="5"/>
      <c r="I104" s="5"/>
      <c r="J104" s="5"/>
      <c r="K104" s="5"/>
      <c r="L104" s="5"/>
      <c r="M104" s="5"/>
      <c r="N104" s="5"/>
      <c r="O104" s="6"/>
      <c r="P104" s="7">
        <f t="shared" si="4"/>
        <v>1</v>
      </c>
      <c r="Q104" s="8"/>
    </row>
    <row r="105" spans="1:17">
      <c r="A105" s="2">
        <v>101</v>
      </c>
      <c r="B105" s="3" t="s">
        <v>1608</v>
      </c>
      <c r="C105" s="12"/>
      <c r="D105" s="3" t="s">
        <v>1602</v>
      </c>
      <c r="E105" s="5"/>
      <c r="F105" s="5"/>
      <c r="G105" s="5">
        <v>1</v>
      </c>
      <c r="H105" s="5"/>
      <c r="I105" s="5"/>
      <c r="J105" s="5"/>
      <c r="K105" s="5"/>
      <c r="L105" s="5"/>
      <c r="M105" s="5"/>
      <c r="N105" s="5"/>
      <c r="O105" s="6"/>
      <c r="P105" s="7">
        <f t="shared" si="4"/>
        <v>1</v>
      </c>
      <c r="Q105" s="8"/>
    </row>
    <row r="106" spans="1:17">
      <c r="A106" s="2">
        <v>102</v>
      </c>
      <c r="B106" s="16" t="s">
        <v>1609</v>
      </c>
      <c r="C106" s="6"/>
      <c r="D106" s="17" t="s">
        <v>1526</v>
      </c>
      <c r="E106" s="6"/>
      <c r="F106" s="6"/>
      <c r="G106" s="6">
        <v>1</v>
      </c>
      <c r="H106" s="6"/>
      <c r="I106" s="6"/>
      <c r="J106" s="6"/>
      <c r="K106" s="6"/>
      <c r="L106" s="6"/>
      <c r="M106" s="6"/>
      <c r="N106" s="6"/>
      <c r="O106" s="6"/>
      <c r="P106" s="7">
        <f t="shared" si="4"/>
        <v>1</v>
      </c>
      <c r="Q106" s="8"/>
    </row>
    <row r="107" spans="1:17">
      <c r="A107" s="2">
        <v>103</v>
      </c>
      <c r="B107" s="16" t="s">
        <v>1610</v>
      </c>
      <c r="C107" s="6"/>
      <c r="D107" s="17" t="s">
        <v>1602</v>
      </c>
      <c r="E107" s="6"/>
      <c r="F107" s="6"/>
      <c r="G107" s="6">
        <v>1</v>
      </c>
      <c r="H107" s="6"/>
      <c r="I107" s="6"/>
      <c r="J107" s="6"/>
      <c r="K107" s="6"/>
      <c r="L107" s="6"/>
      <c r="M107" s="6"/>
      <c r="N107" s="6"/>
      <c r="O107" s="6"/>
      <c r="P107" s="7">
        <f t="shared" si="4"/>
        <v>1</v>
      </c>
      <c r="Q107" s="8"/>
    </row>
    <row r="108" spans="1:17" ht="25.5">
      <c r="A108" s="2">
        <v>104</v>
      </c>
      <c r="B108" s="3" t="s">
        <v>1611</v>
      </c>
      <c r="C108" s="2"/>
      <c r="D108" s="3" t="s">
        <v>1602</v>
      </c>
      <c r="E108" s="5"/>
      <c r="F108" s="5"/>
      <c r="G108" s="5">
        <v>1</v>
      </c>
      <c r="H108" s="5"/>
      <c r="I108" s="5"/>
      <c r="J108" s="5"/>
      <c r="K108" s="5"/>
      <c r="L108" s="5"/>
      <c r="M108" s="10"/>
      <c r="N108" s="5"/>
      <c r="O108" s="6"/>
      <c r="P108" s="7">
        <f t="shared" si="4"/>
        <v>1</v>
      </c>
      <c r="Q108" s="8"/>
    </row>
    <row r="109" spans="1:17">
      <c r="A109" s="2">
        <v>105</v>
      </c>
      <c r="B109" s="3" t="s">
        <v>1612</v>
      </c>
      <c r="C109" s="2"/>
      <c r="D109" s="3" t="s">
        <v>1602</v>
      </c>
      <c r="E109" s="5"/>
      <c r="F109" s="5"/>
      <c r="G109" s="5">
        <v>1</v>
      </c>
      <c r="H109" s="5"/>
      <c r="I109" s="5"/>
      <c r="J109" s="5"/>
      <c r="K109" s="5"/>
      <c r="L109" s="5"/>
      <c r="M109" s="10"/>
      <c r="N109" s="5"/>
      <c r="O109" s="6"/>
      <c r="P109" s="7">
        <f t="shared" si="4"/>
        <v>1</v>
      </c>
      <c r="Q109" s="8"/>
    </row>
    <row r="110" spans="1:17">
      <c r="A110" s="2">
        <v>106</v>
      </c>
      <c r="B110" s="3" t="s">
        <v>1613</v>
      </c>
      <c r="C110" s="2"/>
      <c r="D110" s="3" t="s">
        <v>1602</v>
      </c>
      <c r="E110" s="4"/>
      <c r="F110" s="5"/>
      <c r="G110" s="5">
        <v>1</v>
      </c>
      <c r="H110" s="5"/>
      <c r="I110" s="5"/>
      <c r="J110" s="5"/>
      <c r="K110" s="5"/>
      <c r="L110" s="5"/>
      <c r="M110" s="10"/>
      <c r="N110" s="5"/>
      <c r="O110" s="6"/>
      <c r="P110" s="7">
        <f t="shared" si="4"/>
        <v>1</v>
      </c>
      <c r="Q110" s="8"/>
    </row>
    <row r="111" spans="1:17" ht="25.5">
      <c r="A111" s="2">
        <v>107</v>
      </c>
      <c r="B111" s="3" t="s">
        <v>1614</v>
      </c>
      <c r="C111" s="2"/>
      <c r="D111" s="3" t="s">
        <v>1602</v>
      </c>
      <c r="E111" s="4"/>
      <c r="F111" s="5"/>
      <c r="G111" s="5">
        <v>1</v>
      </c>
      <c r="H111" s="5"/>
      <c r="I111" s="5"/>
      <c r="J111" s="5"/>
      <c r="K111" s="5"/>
      <c r="L111" s="5"/>
      <c r="M111" s="10"/>
      <c r="N111" s="5"/>
      <c r="O111" s="6"/>
      <c r="P111" s="7">
        <f t="shared" si="4"/>
        <v>1</v>
      </c>
      <c r="Q111" s="8"/>
    </row>
    <row r="112" spans="1:17">
      <c r="A112" s="2">
        <v>108</v>
      </c>
      <c r="B112" s="3" t="s">
        <v>1615</v>
      </c>
      <c r="C112" s="2">
        <v>2005</v>
      </c>
      <c r="D112" s="3" t="s">
        <v>1616</v>
      </c>
      <c r="E112" s="4"/>
      <c r="F112" s="5"/>
      <c r="G112" s="5"/>
      <c r="H112" s="5">
        <v>1</v>
      </c>
      <c r="I112" s="5"/>
      <c r="J112" s="5"/>
      <c r="K112" s="5"/>
      <c r="L112" s="5"/>
      <c r="M112" s="10"/>
      <c r="N112" s="5"/>
      <c r="O112" s="6"/>
      <c r="P112" s="7">
        <f t="shared" si="4"/>
        <v>1</v>
      </c>
      <c r="Q112" s="8"/>
    </row>
    <row r="113" spans="1:17">
      <c r="A113" s="2">
        <v>109</v>
      </c>
      <c r="B113" s="158" t="s">
        <v>1617</v>
      </c>
      <c r="C113" s="159">
        <v>2005</v>
      </c>
      <c r="D113" s="158" t="s">
        <v>1618</v>
      </c>
      <c r="E113" s="160"/>
      <c r="F113" s="161"/>
      <c r="G113" s="161"/>
      <c r="H113" s="161">
        <v>1</v>
      </c>
      <c r="I113" s="161"/>
      <c r="J113" s="161"/>
      <c r="K113" s="161"/>
      <c r="L113" s="161"/>
      <c r="M113" s="161"/>
      <c r="N113" s="5"/>
      <c r="O113" s="6"/>
      <c r="P113" s="7">
        <f t="shared" si="4"/>
        <v>1</v>
      </c>
      <c r="Q113" s="8"/>
    </row>
    <row r="114" spans="1:17">
      <c r="A114" s="2">
        <v>110</v>
      </c>
      <c r="B114" s="3" t="s">
        <v>1619</v>
      </c>
      <c r="C114" s="2">
        <v>2005</v>
      </c>
      <c r="D114" s="3" t="s">
        <v>1620</v>
      </c>
      <c r="E114" s="4"/>
      <c r="F114" s="5"/>
      <c r="G114" s="5"/>
      <c r="H114" s="5">
        <v>1</v>
      </c>
      <c r="I114" s="5"/>
      <c r="J114" s="5"/>
      <c r="K114" s="5"/>
      <c r="L114" s="5"/>
      <c r="M114" s="5"/>
      <c r="N114" s="5"/>
      <c r="O114" s="6"/>
      <c r="P114" s="7">
        <f t="shared" si="4"/>
        <v>1</v>
      </c>
      <c r="Q114" s="8"/>
    </row>
    <row r="115" spans="1:17">
      <c r="A115" s="2">
        <v>111</v>
      </c>
      <c r="B115" s="3" t="s">
        <v>1621</v>
      </c>
      <c r="C115" s="2">
        <v>2005</v>
      </c>
      <c r="D115" s="3" t="s">
        <v>1618</v>
      </c>
      <c r="E115" s="4"/>
      <c r="F115" s="5"/>
      <c r="G115" s="5"/>
      <c r="H115" s="5">
        <v>1</v>
      </c>
      <c r="I115" s="5"/>
      <c r="J115" s="5"/>
      <c r="K115" s="5"/>
      <c r="L115" s="5"/>
      <c r="M115" s="5"/>
      <c r="N115" s="5"/>
      <c r="O115" s="6"/>
      <c r="P115" s="7">
        <f t="shared" si="4"/>
        <v>1</v>
      </c>
      <c r="Q115" s="8"/>
    </row>
    <row r="116" spans="1:17">
      <c r="A116" s="2">
        <v>112</v>
      </c>
      <c r="B116" s="3" t="s">
        <v>1622</v>
      </c>
      <c r="C116" s="2">
        <v>2005</v>
      </c>
      <c r="D116" s="3" t="s">
        <v>1620</v>
      </c>
      <c r="E116" s="4"/>
      <c r="F116" s="5"/>
      <c r="G116" s="5"/>
      <c r="H116" s="5">
        <v>1</v>
      </c>
      <c r="I116" s="5"/>
      <c r="J116" s="5"/>
      <c r="K116" s="5"/>
      <c r="L116" s="5"/>
      <c r="M116" s="5"/>
      <c r="N116" s="5"/>
      <c r="O116" s="6"/>
      <c r="P116" s="7">
        <f t="shared" si="4"/>
        <v>1</v>
      </c>
      <c r="Q116" s="8"/>
    </row>
    <row r="117" spans="1:17">
      <c r="A117" s="2">
        <v>113</v>
      </c>
      <c r="B117" s="3" t="s">
        <v>1626</v>
      </c>
      <c r="C117" s="2">
        <v>2006</v>
      </c>
      <c r="D117" s="3" t="s">
        <v>1627</v>
      </c>
      <c r="E117" s="4"/>
      <c r="F117" s="5"/>
      <c r="G117" s="5"/>
      <c r="H117" s="5">
        <v>1</v>
      </c>
      <c r="I117" s="5"/>
      <c r="J117" s="5"/>
      <c r="K117" s="5"/>
      <c r="L117" s="5"/>
      <c r="M117" s="5"/>
      <c r="N117" s="5"/>
      <c r="O117" s="6"/>
      <c r="P117" s="7">
        <f t="shared" si="4"/>
        <v>1</v>
      </c>
      <c r="Q117" s="8"/>
    </row>
    <row r="118" spans="1:17" ht="25.5">
      <c r="A118" s="2">
        <v>114</v>
      </c>
      <c r="B118" s="3" t="s">
        <v>1628</v>
      </c>
      <c r="C118" s="2">
        <v>2007</v>
      </c>
      <c r="D118" s="3" t="s">
        <v>1629</v>
      </c>
      <c r="E118" s="4"/>
      <c r="F118" s="5"/>
      <c r="G118" s="5"/>
      <c r="H118" s="5">
        <v>1</v>
      </c>
      <c r="I118" s="5"/>
      <c r="J118" s="5"/>
      <c r="K118" s="5"/>
      <c r="L118" s="5"/>
      <c r="M118" s="5"/>
      <c r="N118" s="5"/>
      <c r="O118" s="6"/>
      <c r="P118" s="7">
        <f t="shared" si="4"/>
        <v>1</v>
      </c>
      <c r="Q118" s="8"/>
    </row>
    <row r="119" spans="1:17">
      <c r="A119" s="2">
        <v>115</v>
      </c>
      <c r="B119" s="3" t="s">
        <v>1630</v>
      </c>
      <c r="C119" s="2">
        <v>2005</v>
      </c>
      <c r="D119" s="3" t="s">
        <v>1620</v>
      </c>
      <c r="E119" s="4"/>
      <c r="F119" s="5"/>
      <c r="G119" s="5"/>
      <c r="H119" s="5">
        <v>1</v>
      </c>
      <c r="I119" s="5"/>
      <c r="J119" s="5"/>
      <c r="K119" s="5"/>
      <c r="L119" s="5"/>
      <c r="M119" s="5"/>
      <c r="N119" s="5"/>
      <c r="O119" s="6"/>
      <c r="P119" s="7">
        <f t="shared" si="4"/>
        <v>1</v>
      </c>
      <c r="Q119" s="8"/>
    </row>
    <row r="120" spans="1:17" ht="25.5">
      <c r="A120" s="2">
        <v>116</v>
      </c>
      <c r="B120" s="3" t="s">
        <v>1631</v>
      </c>
      <c r="C120" s="2">
        <v>2005</v>
      </c>
      <c r="D120" s="3" t="s">
        <v>1632</v>
      </c>
      <c r="E120" s="4"/>
      <c r="F120" s="5"/>
      <c r="G120" s="5"/>
      <c r="H120" s="5">
        <v>1</v>
      </c>
      <c r="I120" s="5"/>
      <c r="J120" s="5"/>
      <c r="K120" s="5"/>
      <c r="L120" s="5"/>
      <c r="M120" s="5"/>
      <c r="N120" s="5"/>
      <c r="O120" s="6"/>
      <c r="P120" s="7">
        <f t="shared" si="4"/>
        <v>1</v>
      </c>
      <c r="Q120" s="8" t="s">
        <v>453</v>
      </c>
    </row>
    <row r="121" spans="1:17">
      <c r="A121" s="2">
        <v>117</v>
      </c>
      <c r="B121" s="13" t="s">
        <v>1633</v>
      </c>
      <c r="C121" s="14">
        <v>2006</v>
      </c>
      <c r="D121" s="13" t="s">
        <v>1616</v>
      </c>
      <c r="E121" s="6"/>
      <c r="F121" s="6"/>
      <c r="G121" s="15"/>
      <c r="H121" s="6">
        <v>1</v>
      </c>
      <c r="I121" s="6"/>
      <c r="J121" s="6"/>
      <c r="K121" s="6"/>
      <c r="L121" s="6"/>
      <c r="M121" s="6"/>
      <c r="N121" s="5"/>
      <c r="O121" s="6"/>
      <c r="P121" s="7">
        <f t="shared" si="4"/>
        <v>1</v>
      </c>
      <c r="Q121" s="8"/>
    </row>
    <row r="122" spans="1:17">
      <c r="A122" s="2">
        <v>118</v>
      </c>
      <c r="B122" s="13" t="s">
        <v>1634</v>
      </c>
      <c r="C122" s="14">
        <v>2007</v>
      </c>
      <c r="D122" s="13" t="s">
        <v>1616</v>
      </c>
      <c r="E122" s="6"/>
      <c r="F122" s="6"/>
      <c r="G122" s="15"/>
      <c r="H122" s="6">
        <v>1</v>
      </c>
      <c r="I122" s="6"/>
      <c r="J122" s="6"/>
      <c r="K122" s="6"/>
      <c r="L122" s="6"/>
      <c r="M122" s="6"/>
      <c r="N122" s="5"/>
      <c r="O122" s="6"/>
      <c r="P122" s="7">
        <f t="shared" si="4"/>
        <v>1</v>
      </c>
      <c r="Q122" s="8"/>
    </row>
    <row r="123" spans="1:17">
      <c r="A123" s="2">
        <v>119</v>
      </c>
      <c r="B123" s="13" t="s">
        <v>1635</v>
      </c>
      <c r="C123" s="14">
        <v>2007</v>
      </c>
      <c r="D123" s="13" t="s">
        <v>1627</v>
      </c>
      <c r="E123" s="6"/>
      <c r="F123" s="6"/>
      <c r="G123" s="15"/>
      <c r="H123" s="6">
        <v>1</v>
      </c>
      <c r="I123" s="6"/>
      <c r="J123" s="6"/>
      <c r="K123" s="6"/>
      <c r="L123" s="6"/>
      <c r="M123" s="6"/>
      <c r="N123" s="5"/>
      <c r="O123" s="6"/>
      <c r="P123" s="7">
        <f t="shared" si="4"/>
        <v>1</v>
      </c>
      <c r="Q123" s="8"/>
    </row>
    <row r="124" spans="1:17">
      <c r="A124" s="2">
        <v>120</v>
      </c>
      <c r="B124" s="13" t="s">
        <v>1636</v>
      </c>
      <c r="C124" s="14">
        <v>2005</v>
      </c>
      <c r="D124" s="13" t="s">
        <v>1616</v>
      </c>
      <c r="E124" s="6"/>
      <c r="F124" s="6"/>
      <c r="G124" s="6"/>
      <c r="H124" s="6">
        <v>1</v>
      </c>
      <c r="I124" s="6"/>
      <c r="J124" s="6"/>
      <c r="K124" s="6"/>
      <c r="L124" s="6"/>
      <c r="M124" s="6"/>
      <c r="N124" s="5"/>
      <c r="O124" s="6"/>
      <c r="P124" s="7">
        <f t="shared" si="4"/>
        <v>1</v>
      </c>
      <c r="Q124" s="8"/>
    </row>
    <row r="125" spans="1:17">
      <c r="A125" s="2">
        <v>121</v>
      </c>
      <c r="B125" s="13" t="s">
        <v>1637</v>
      </c>
      <c r="C125" s="14">
        <v>2008</v>
      </c>
      <c r="D125" s="13" t="s">
        <v>1627</v>
      </c>
      <c r="E125" s="6"/>
      <c r="F125" s="6"/>
      <c r="G125" s="6"/>
      <c r="H125" s="6">
        <v>1</v>
      </c>
      <c r="I125" s="6"/>
      <c r="J125" s="6"/>
      <c r="K125" s="6"/>
      <c r="L125" s="6"/>
      <c r="M125" s="6"/>
      <c r="N125" s="5"/>
      <c r="O125" s="6"/>
      <c r="P125" s="7">
        <f t="shared" si="4"/>
        <v>1</v>
      </c>
      <c r="Q125" s="8"/>
    </row>
    <row r="126" spans="1:17" ht="25.5">
      <c r="A126" s="2">
        <v>122</v>
      </c>
      <c r="B126" s="13" t="s">
        <v>1638</v>
      </c>
      <c r="C126" s="14">
        <v>2007</v>
      </c>
      <c r="D126" s="13" t="s">
        <v>1574</v>
      </c>
      <c r="E126" s="6"/>
      <c r="F126" s="6"/>
      <c r="G126" s="6"/>
      <c r="H126" s="6">
        <v>1</v>
      </c>
      <c r="I126" s="6"/>
      <c r="J126" s="6"/>
      <c r="K126" s="6"/>
      <c r="L126" s="6"/>
      <c r="M126" s="6"/>
      <c r="N126" s="5"/>
      <c r="O126" s="6"/>
      <c r="P126" s="7">
        <f t="shared" si="4"/>
        <v>1</v>
      </c>
      <c r="Q126" s="8"/>
    </row>
    <row r="127" spans="1:17" ht="25.5">
      <c r="A127" s="2">
        <v>123</v>
      </c>
      <c r="B127" s="13" t="s">
        <v>1641</v>
      </c>
      <c r="C127" s="14">
        <v>2006</v>
      </c>
      <c r="D127" s="13" t="s">
        <v>1616</v>
      </c>
      <c r="E127" s="6"/>
      <c r="F127" s="6"/>
      <c r="G127" s="6"/>
      <c r="H127" s="6">
        <v>1</v>
      </c>
      <c r="I127" s="6"/>
      <c r="J127" s="6"/>
      <c r="K127" s="6"/>
      <c r="L127" s="6"/>
      <c r="M127" s="6"/>
      <c r="N127" s="5"/>
      <c r="O127" s="6"/>
      <c r="P127" s="7">
        <f t="shared" si="4"/>
        <v>1</v>
      </c>
      <c r="Q127" s="8"/>
    </row>
    <row r="128" spans="1:17" ht="25.5">
      <c r="A128" s="2">
        <v>124</v>
      </c>
      <c r="B128" s="13" t="s">
        <v>1642</v>
      </c>
      <c r="C128" s="14">
        <v>2005</v>
      </c>
      <c r="D128" s="13" t="s">
        <v>1616</v>
      </c>
      <c r="E128" s="6"/>
      <c r="F128" s="6"/>
      <c r="G128" s="6"/>
      <c r="H128" s="6">
        <v>1</v>
      </c>
      <c r="I128" s="6"/>
      <c r="J128" s="6"/>
      <c r="K128" s="6"/>
      <c r="L128" s="6"/>
      <c r="M128" s="6"/>
      <c r="N128" s="5"/>
      <c r="O128" s="6"/>
      <c r="P128" s="7">
        <f t="shared" si="4"/>
        <v>1</v>
      </c>
      <c r="Q128" s="8"/>
    </row>
    <row r="129" spans="1:18">
      <c r="A129" s="2">
        <v>125</v>
      </c>
      <c r="B129" s="13" t="s">
        <v>1643</v>
      </c>
      <c r="C129" s="14"/>
      <c r="D129" s="13"/>
      <c r="E129" s="6"/>
      <c r="F129" s="6"/>
      <c r="G129" s="6"/>
      <c r="H129" s="6">
        <v>1</v>
      </c>
      <c r="I129" s="6"/>
      <c r="J129" s="6"/>
      <c r="K129" s="6"/>
      <c r="L129" s="6"/>
      <c r="M129" s="6"/>
      <c r="N129" s="5"/>
      <c r="O129" s="6"/>
      <c r="P129" s="7">
        <f t="shared" si="4"/>
        <v>1</v>
      </c>
      <c r="Q129" s="8"/>
    </row>
    <row r="130" spans="1:18">
      <c r="A130" s="2">
        <v>126</v>
      </c>
      <c r="B130" s="13" t="s">
        <v>1644</v>
      </c>
      <c r="C130" s="14">
        <v>2008</v>
      </c>
      <c r="D130" s="13" t="s">
        <v>1618</v>
      </c>
      <c r="E130" s="6"/>
      <c r="F130" s="6"/>
      <c r="G130" s="6"/>
      <c r="H130" s="6">
        <v>1</v>
      </c>
      <c r="I130" s="6"/>
      <c r="J130" s="6"/>
      <c r="K130" s="6"/>
      <c r="L130" s="6"/>
      <c r="M130" s="6"/>
      <c r="N130" s="5"/>
      <c r="O130" s="6"/>
      <c r="P130" s="7">
        <f t="shared" si="4"/>
        <v>1</v>
      </c>
      <c r="Q130" s="8"/>
    </row>
    <row r="131" spans="1:18" ht="25.5">
      <c r="A131" s="2">
        <v>127</v>
      </c>
      <c r="B131" s="13" t="s">
        <v>1645</v>
      </c>
      <c r="C131" s="14">
        <v>2008</v>
      </c>
      <c r="D131" s="13" t="s">
        <v>1632</v>
      </c>
      <c r="E131" s="6"/>
      <c r="F131" s="6"/>
      <c r="G131" s="6"/>
      <c r="H131" s="6">
        <v>1</v>
      </c>
      <c r="I131" s="6"/>
      <c r="J131" s="6"/>
      <c r="K131" s="6"/>
      <c r="L131" s="6"/>
      <c r="M131" s="6"/>
      <c r="N131" s="5"/>
      <c r="O131" s="6"/>
      <c r="P131" s="7">
        <f t="shared" si="4"/>
        <v>1</v>
      </c>
      <c r="Q131" s="8"/>
    </row>
    <row r="132" spans="1:18">
      <c r="A132" s="2">
        <v>128</v>
      </c>
      <c r="B132" s="13" t="s">
        <v>1646</v>
      </c>
      <c r="C132" s="14">
        <v>2010</v>
      </c>
      <c r="D132" s="13"/>
      <c r="E132" s="6"/>
      <c r="F132" s="6"/>
      <c r="G132" s="6"/>
      <c r="H132" s="6">
        <v>1</v>
      </c>
      <c r="I132" s="6"/>
      <c r="J132" s="6"/>
      <c r="K132" s="6"/>
      <c r="L132" s="6"/>
      <c r="M132" s="6"/>
      <c r="N132" s="5"/>
      <c r="O132" s="6"/>
      <c r="P132" s="7">
        <f t="shared" si="4"/>
        <v>1</v>
      </c>
      <c r="Q132" s="8" t="s">
        <v>453</v>
      </c>
      <c r="R132" t="s">
        <v>453</v>
      </c>
    </row>
    <row r="133" spans="1:18">
      <c r="A133" s="2">
        <v>129</v>
      </c>
      <c r="B133" s="13" t="s">
        <v>1647</v>
      </c>
      <c r="C133" s="14">
        <v>2004</v>
      </c>
      <c r="D133" s="13" t="s">
        <v>1528</v>
      </c>
      <c r="E133" s="6"/>
      <c r="F133" s="6"/>
      <c r="G133" s="6"/>
      <c r="H133" s="6">
        <v>1</v>
      </c>
      <c r="I133" s="6"/>
      <c r="J133" s="6"/>
      <c r="K133" s="6"/>
      <c r="L133" s="6"/>
      <c r="M133" s="6"/>
      <c r="N133" s="5"/>
      <c r="O133" s="6"/>
      <c r="P133" s="7">
        <f t="shared" si="4"/>
        <v>1</v>
      </c>
      <c r="Q133" s="8"/>
    </row>
    <row r="134" spans="1:18" ht="15.75" customHeight="1">
      <c r="A134" s="2">
        <v>130</v>
      </c>
      <c r="B134" s="13" t="s">
        <v>1651</v>
      </c>
      <c r="C134" s="14">
        <v>2003</v>
      </c>
      <c r="D134" s="13" t="s">
        <v>1616</v>
      </c>
      <c r="E134" s="6"/>
      <c r="F134" s="6"/>
      <c r="G134" s="6"/>
      <c r="H134" s="6">
        <v>1</v>
      </c>
      <c r="I134" s="6"/>
      <c r="J134" s="6"/>
      <c r="K134" s="6"/>
      <c r="L134" s="6"/>
      <c r="M134" s="6"/>
      <c r="N134" s="5"/>
      <c r="O134" s="6"/>
      <c r="P134" s="7">
        <f t="shared" si="4"/>
        <v>1</v>
      </c>
      <c r="Q134" s="8"/>
    </row>
    <row r="135" spans="1:18">
      <c r="A135" s="2">
        <v>131</v>
      </c>
      <c r="B135" s="13" t="s">
        <v>1652</v>
      </c>
      <c r="C135" s="14">
        <v>2003</v>
      </c>
      <c r="D135" s="13" t="s">
        <v>1616</v>
      </c>
      <c r="E135" s="6"/>
      <c r="F135" s="6"/>
      <c r="G135" s="6"/>
      <c r="H135" s="6">
        <v>1</v>
      </c>
      <c r="I135" s="6"/>
      <c r="J135" s="6"/>
      <c r="K135" s="6"/>
      <c r="L135" s="6"/>
      <c r="M135" s="6"/>
      <c r="N135" s="5"/>
      <c r="O135" s="6"/>
      <c r="P135" s="7">
        <f t="shared" si="4"/>
        <v>1</v>
      </c>
      <c r="Q135" s="8"/>
    </row>
    <row r="136" spans="1:18">
      <c r="A136" s="2">
        <v>132</v>
      </c>
      <c r="B136" s="13" t="s">
        <v>869</v>
      </c>
      <c r="C136" s="14">
        <v>2003</v>
      </c>
      <c r="D136" s="13" t="s">
        <v>1616</v>
      </c>
      <c r="E136" s="6"/>
      <c r="F136" s="6"/>
      <c r="G136" s="6"/>
      <c r="H136" s="6">
        <v>1</v>
      </c>
      <c r="I136" s="6"/>
      <c r="J136" s="6"/>
      <c r="K136" s="6"/>
      <c r="L136" s="6"/>
      <c r="M136" s="6"/>
      <c r="N136" s="5"/>
      <c r="O136" s="6"/>
      <c r="P136" s="7">
        <f t="shared" si="4"/>
        <v>1</v>
      </c>
      <c r="Q136" s="8"/>
    </row>
    <row r="137" spans="1:18">
      <c r="A137" s="2">
        <v>133</v>
      </c>
      <c r="B137" s="13" t="s">
        <v>1655</v>
      </c>
      <c r="C137" s="14">
        <v>2003</v>
      </c>
      <c r="D137" s="13" t="s">
        <v>1656</v>
      </c>
      <c r="E137" s="6"/>
      <c r="F137" s="6"/>
      <c r="G137" s="6"/>
      <c r="H137" s="6">
        <v>1</v>
      </c>
      <c r="I137" s="6"/>
      <c r="J137" s="6"/>
      <c r="K137" s="6"/>
      <c r="L137" s="6"/>
      <c r="M137" s="6"/>
      <c r="N137" s="5"/>
      <c r="O137" s="6"/>
      <c r="P137" s="7">
        <f t="shared" si="4"/>
        <v>1</v>
      </c>
      <c r="Q137" s="8"/>
    </row>
    <row r="138" spans="1:18" ht="25.5">
      <c r="A138" s="2">
        <v>134</v>
      </c>
      <c r="B138" s="13" t="s">
        <v>1659</v>
      </c>
      <c r="C138" s="14">
        <v>2004</v>
      </c>
      <c r="D138" s="13" t="s">
        <v>1526</v>
      </c>
      <c r="E138" s="6"/>
      <c r="F138" s="6"/>
      <c r="G138" s="6"/>
      <c r="H138" s="6">
        <v>1</v>
      </c>
      <c r="I138" s="6"/>
      <c r="J138" s="6"/>
      <c r="K138" s="6"/>
      <c r="L138" s="6"/>
      <c r="M138" s="6"/>
      <c r="N138" s="5"/>
      <c r="O138" s="6"/>
      <c r="P138" s="7">
        <f t="shared" si="4"/>
        <v>1</v>
      </c>
      <c r="Q138" s="8"/>
    </row>
    <row r="139" spans="1:18">
      <c r="A139" s="2">
        <v>135</v>
      </c>
      <c r="B139" s="107" t="s">
        <v>1035</v>
      </c>
      <c r="C139" s="6"/>
      <c r="D139" s="104" t="s">
        <v>279</v>
      </c>
      <c r="E139" s="6"/>
      <c r="F139" s="6"/>
      <c r="G139" s="6"/>
      <c r="H139" s="6"/>
      <c r="I139" s="17"/>
      <c r="J139" s="6"/>
      <c r="K139" s="6">
        <v>1</v>
      </c>
      <c r="L139" s="6"/>
      <c r="M139" s="6"/>
      <c r="N139" s="5"/>
      <c r="O139" s="6"/>
      <c r="P139" s="7">
        <v>1</v>
      </c>
      <c r="Q139" s="8"/>
    </row>
    <row r="140" spans="1:18">
      <c r="A140" s="2">
        <v>136</v>
      </c>
      <c r="B140" s="107" t="s">
        <v>1036</v>
      </c>
      <c r="C140" s="6"/>
      <c r="D140" s="104" t="s">
        <v>279</v>
      </c>
      <c r="E140" s="6"/>
      <c r="F140" s="6"/>
      <c r="G140" s="6"/>
      <c r="H140" s="6"/>
      <c r="I140" s="6"/>
      <c r="J140" s="6"/>
      <c r="K140" s="6">
        <v>1</v>
      </c>
      <c r="L140" s="6"/>
      <c r="M140" s="6"/>
      <c r="N140" s="5"/>
      <c r="O140" s="6"/>
      <c r="P140" s="7">
        <v>1</v>
      </c>
      <c r="Q140" s="8"/>
    </row>
    <row r="141" spans="1:18">
      <c r="A141" s="2">
        <v>137</v>
      </c>
      <c r="B141" s="107" t="s">
        <v>1037</v>
      </c>
      <c r="C141" s="6"/>
      <c r="D141" s="104" t="s">
        <v>279</v>
      </c>
      <c r="E141" s="6"/>
      <c r="F141" s="6"/>
      <c r="G141" s="6"/>
      <c r="H141" s="6"/>
      <c r="I141" s="6"/>
      <c r="J141" s="6"/>
      <c r="K141" s="6">
        <v>1</v>
      </c>
      <c r="L141" s="6"/>
      <c r="M141" s="6"/>
      <c r="N141" s="5"/>
      <c r="O141" s="6"/>
      <c r="P141" s="7">
        <v>1</v>
      </c>
      <c r="Q141" s="8"/>
    </row>
    <row r="142" spans="1:18">
      <c r="A142" s="2">
        <v>138</v>
      </c>
      <c r="B142" s="107" t="s">
        <v>1038</v>
      </c>
      <c r="C142" s="6"/>
      <c r="D142" s="6" t="s">
        <v>1551</v>
      </c>
      <c r="E142" s="6"/>
      <c r="F142" s="6"/>
      <c r="G142" s="6"/>
      <c r="H142" s="6"/>
      <c r="I142" s="6"/>
      <c r="J142" s="6"/>
      <c r="K142" s="6">
        <v>1</v>
      </c>
      <c r="L142" s="6"/>
      <c r="M142" s="6"/>
      <c r="N142" s="5"/>
      <c r="O142" s="6"/>
      <c r="P142" s="7">
        <v>1</v>
      </c>
      <c r="Q142" s="8"/>
    </row>
    <row r="143" spans="1:18" ht="25.5">
      <c r="A143" s="2">
        <v>139</v>
      </c>
      <c r="B143" s="107" t="s">
        <v>1039</v>
      </c>
      <c r="C143" s="6"/>
      <c r="D143" s="104" t="s">
        <v>1040</v>
      </c>
      <c r="E143" s="6"/>
      <c r="F143" s="6"/>
      <c r="G143" s="6"/>
      <c r="H143" s="6"/>
      <c r="I143" s="6"/>
      <c r="J143" s="6"/>
      <c r="K143" s="17">
        <v>1</v>
      </c>
      <c r="L143" s="6"/>
      <c r="M143" s="6"/>
      <c r="N143" s="5"/>
      <c r="O143" s="6"/>
      <c r="P143" s="7">
        <v>1</v>
      </c>
      <c r="Q143" s="8"/>
    </row>
    <row r="144" spans="1:18" ht="25.5">
      <c r="A144" s="2">
        <v>140</v>
      </c>
      <c r="B144" s="16" t="s">
        <v>1046</v>
      </c>
      <c r="C144" s="6"/>
      <c r="D144" s="17" t="s">
        <v>1819</v>
      </c>
      <c r="E144" s="6"/>
      <c r="F144" s="6"/>
      <c r="G144" s="6"/>
      <c r="H144" s="6"/>
      <c r="I144" s="6"/>
      <c r="J144" s="6"/>
      <c r="K144" s="6"/>
      <c r="L144" s="6"/>
      <c r="M144" s="6"/>
      <c r="N144" s="5">
        <v>1</v>
      </c>
      <c r="O144" s="6"/>
      <c r="P144" s="7">
        <v>1</v>
      </c>
      <c r="Q144" s="8"/>
    </row>
    <row r="145" spans="1:17">
      <c r="A145" s="2">
        <v>141</v>
      </c>
      <c r="B145" s="16" t="s">
        <v>1048</v>
      </c>
      <c r="C145" s="6"/>
      <c r="D145" s="17" t="s">
        <v>1819</v>
      </c>
      <c r="E145" s="6"/>
      <c r="F145" s="6"/>
      <c r="G145" s="6"/>
      <c r="H145" s="6"/>
      <c r="I145" s="6"/>
      <c r="J145" s="6"/>
      <c r="K145" s="6"/>
      <c r="L145" s="6"/>
      <c r="M145" s="6"/>
      <c r="N145" s="6">
        <v>1</v>
      </c>
      <c r="O145" s="6"/>
      <c r="P145" s="7">
        <v>1</v>
      </c>
      <c r="Q145" s="8"/>
    </row>
    <row r="146" spans="1:17">
      <c r="A146" s="2">
        <v>142</v>
      </c>
      <c r="B146" s="16" t="s">
        <v>1049</v>
      </c>
      <c r="C146" s="6"/>
      <c r="D146" s="17" t="s">
        <v>1819</v>
      </c>
      <c r="E146" s="6"/>
      <c r="F146" s="6"/>
      <c r="G146" s="6"/>
      <c r="H146" s="6"/>
      <c r="I146" s="6"/>
      <c r="J146" s="6"/>
      <c r="K146" s="6"/>
      <c r="L146" s="6"/>
      <c r="M146" s="6"/>
      <c r="N146" s="6">
        <v>1</v>
      </c>
      <c r="O146" s="6"/>
      <c r="P146" s="7">
        <v>1</v>
      </c>
      <c r="Q146" s="8"/>
    </row>
    <row r="147" spans="1:17" ht="25.5">
      <c r="A147" s="2">
        <v>143</v>
      </c>
      <c r="B147" s="16" t="s">
        <v>1050</v>
      </c>
      <c r="C147" s="6"/>
      <c r="D147" s="17" t="s">
        <v>1819</v>
      </c>
      <c r="E147" s="6"/>
      <c r="F147" s="6"/>
      <c r="G147" s="6"/>
      <c r="H147" s="6"/>
      <c r="I147" s="6"/>
      <c r="J147" s="6"/>
      <c r="K147" s="6"/>
      <c r="L147" s="6"/>
      <c r="M147" s="6"/>
      <c r="N147" s="6">
        <v>1</v>
      </c>
      <c r="O147" s="6"/>
      <c r="P147" s="7">
        <v>1</v>
      </c>
      <c r="Q147" s="8"/>
    </row>
    <row r="148" spans="1:17">
      <c r="A148" s="2">
        <v>144</v>
      </c>
      <c r="B148" s="107" t="s">
        <v>1244</v>
      </c>
      <c r="C148" s="6">
        <v>2004</v>
      </c>
      <c r="D148" s="104" t="s">
        <v>1537</v>
      </c>
      <c r="E148" s="6"/>
      <c r="F148" s="6"/>
      <c r="G148" s="6"/>
      <c r="H148" s="6"/>
      <c r="I148" s="6"/>
      <c r="J148" s="6"/>
      <c r="K148" s="6"/>
      <c r="L148" s="6">
        <v>1</v>
      </c>
      <c r="M148" s="6"/>
      <c r="N148" s="6"/>
      <c r="O148" s="6"/>
      <c r="P148" s="7">
        <v>1</v>
      </c>
      <c r="Q148" s="8"/>
    </row>
    <row r="149" spans="1:17">
      <c r="A149" s="2">
        <v>145</v>
      </c>
      <c r="B149" s="107" t="s">
        <v>1245</v>
      </c>
      <c r="C149" s="6">
        <v>2005</v>
      </c>
      <c r="D149" s="104" t="s">
        <v>1537</v>
      </c>
      <c r="E149" s="6"/>
      <c r="F149" s="6"/>
      <c r="G149" s="6"/>
      <c r="H149" s="6"/>
      <c r="I149" s="6"/>
      <c r="J149" s="6"/>
      <c r="K149" s="6"/>
      <c r="L149" s="6">
        <v>1</v>
      </c>
      <c r="M149" s="6"/>
      <c r="N149" s="6"/>
      <c r="O149" s="6"/>
      <c r="P149" s="7">
        <v>1</v>
      </c>
      <c r="Q149" s="8"/>
    </row>
    <row r="150" spans="1:17">
      <c r="A150" s="2">
        <v>146</v>
      </c>
      <c r="B150" s="107" t="s">
        <v>1304</v>
      </c>
      <c r="C150" s="6"/>
      <c r="D150" s="104" t="s">
        <v>1707</v>
      </c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>
        <v>1</v>
      </c>
      <c r="P150" s="7">
        <f>SUM(N150:O150)</f>
        <v>1</v>
      </c>
      <c r="Q150" s="8"/>
    </row>
    <row r="151" spans="1:17">
      <c r="A151" s="2">
        <v>147</v>
      </c>
      <c r="B151" s="107" t="s">
        <v>1305</v>
      </c>
      <c r="C151" s="6"/>
      <c r="D151" s="104" t="s">
        <v>1707</v>
      </c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>
        <v>1</v>
      </c>
      <c r="P151" s="7">
        <f>SUM(N151:O151)</f>
        <v>1</v>
      </c>
      <c r="Q151" s="8"/>
    </row>
    <row r="152" spans="1:17">
      <c r="A152" s="2">
        <v>148</v>
      </c>
      <c r="B152" s="107" t="s">
        <v>1306</v>
      </c>
      <c r="C152" s="6"/>
      <c r="D152" s="104" t="s">
        <v>2045</v>
      </c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>
        <v>1</v>
      </c>
      <c r="P152" s="7">
        <f>SUM(N152:O152)</f>
        <v>1</v>
      </c>
      <c r="Q152" s="8"/>
    </row>
    <row r="153" spans="1:17">
      <c r="A153" s="2">
        <v>149</v>
      </c>
      <c r="B153" s="107" t="s">
        <v>1307</v>
      </c>
      <c r="C153" s="6"/>
      <c r="D153" s="104" t="s">
        <v>1308</v>
      </c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>
        <v>1</v>
      </c>
      <c r="P153" s="7">
        <f>SUM(N153:O153)</f>
        <v>1</v>
      </c>
      <c r="Q153" s="8"/>
    </row>
    <row r="154" spans="1:17">
      <c r="A154" s="2">
        <v>150</v>
      </c>
      <c r="B154" s="107" t="s">
        <v>1309</v>
      </c>
      <c r="C154" s="6"/>
      <c r="D154" s="104" t="s">
        <v>2045</v>
      </c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>
        <v>1</v>
      </c>
      <c r="P154" s="7">
        <f>SUM(N154:O154)</f>
        <v>1</v>
      </c>
      <c r="Q154" s="8"/>
    </row>
    <row r="155" spans="1:17">
      <c r="A155" s="2">
        <v>151</v>
      </c>
      <c r="B155" s="105" t="s">
        <v>1032</v>
      </c>
      <c r="C155" s="6"/>
      <c r="D155" s="6" t="s">
        <v>279</v>
      </c>
      <c r="E155" s="6"/>
      <c r="F155" s="6"/>
      <c r="G155" s="6"/>
      <c r="H155" s="6"/>
      <c r="I155" s="6"/>
      <c r="J155" s="6"/>
      <c r="K155" s="6">
        <v>7</v>
      </c>
      <c r="L155" s="6"/>
      <c r="M155" s="6"/>
      <c r="N155" s="5"/>
      <c r="O155" s="6"/>
      <c r="P155" s="7"/>
      <c r="Q155" s="8"/>
    </row>
    <row r="156" spans="1:17" ht="25.5">
      <c r="A156" s="2">
        <v>152</v>
      </c>
      <c r="B156" s="107" t="s">
        <v>1033</v>
      </c>
      <c r="C156" s="6"/>
      <c r="D156" s="104" t="s">
        <v>279</v>
      </c>
      <c r="E156" s="6"/>
      <c r="F156" s="6"/>
      <c r="G156" s="6"/>
      <c r="H156" s="6"/>
      <c r="I156" s="17"/>
      <c r="J156" s="6"/>
      <c r="K156" s="6">
        <v>4</v>
      </c>
      <c r="L156" s="6"/>
      <c r="M156" s="6"/>
      <c r="N156" s="5"/>
      <c r="O156" s="6"/>
      <c r="P156" s="7"/>
      <c r="Q156" s="8"/>
    </row>
    <row r="157" spans="1:17">
      <c r="A157" s="2">
        <v>153</v>
      </c>
      <c r="B157" s="16" t="s">
        <v>2207</v>
      </c>
      <c r="C157" s="6"/>
      <c r="D157" s="17" t="s">
        <v>1819</v>
      </c>
      <c r="E157" s="6"/>
      <c r="F157" s="6"/>
      <c r="G157" s="6"/>
      <c r="H157" s="6"/>
      <c r="I157" s="6"/>
      <c r="J157" s="6"/>
      <c r="K157" s="17"/>
      <c r="L157" s="6"/>
      <c r="M157" s="6"/>
      <c r="N157" s="5"/>
      <c r="O157" s="6"/>
      <c r="P157" s="7"/>
      <c r="Q157" s="8"/>
    </row>
    <row r="158" spans="1:17">
      <c r="A158" s="2"/>
      <c r="B158" s="16"/>
      <c r="C158" s="6"/>
      <c r="D158" s="17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7"/>
      <c r="Q158" s="8"/>
    </row>
    <row r="159" spans="1:17">
      <c r="A159" s="2"/>
      <c r="B159" s="16"/>
      <c r="C159" s="6"/>
      <c r="D159" s="17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7"/>
      <c r="Q159" s="8"/>
    </row>
    <row r="160" spans="1:17">
      <c r="A160" s="2"/>
      <c r="B160" s="16"/>
      <c r="C160" s="6"/>
      <c r="D160" s="17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7"/>
      <c r="Q160" s="8"/>
    </row>
    <row r="161" spans="1:17">
      <c r="A161" s="2"/>
      <c r="B161" s="16"/>
      <c r="C161" s="6"/>
      <c r="D161" s="17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7"/>
      <c r="Q161" s="8"/>
    </row>
  </sheetData>
  <sheetProtection selectLockedCells="1" selectUnlockedCells="1"/>
  <sortState ref="B5:Q15">
    <sortCondition descending="1" ref="Q5"/>
  </sortState>
  <mergeCells count="18">
    <mergeCell ref="Q2:Q3"/>
    <mergeCell ref="J2:J3"/>
    <mergeCell ref="K2:K3"/>
    <mergeCell ref="L2:L3"/>
    <mergeCell ref="M2:M3"/>
    <mergeCell ref="N2:N3"/>
    <mergeCell ref="O2:O3"/>
    <mergeCell ref="P2:P3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18" type="noConversion"/>
  <pageMargins left="0.75" right="0.75" top="1" bottom="1" header="0.51180555555555551" footer="0.51180555555555551"/>
  <pageSetup paperSize="9" firstPageNumber="0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245"/>
  <sheetViews>
    <sheetView workbookViewId="0">
      <selection activeCell="R9" sqref="R9"/>
    </sheetView>
  </sheetViews>
  <sheetFormatPr defaultRowHeight="12.75"/>
  <cols>
    <col min="2" max="2" width="17.85546875" customWidth="1"/>
    <col min="3" max="3" width="7.28515625" customWidth="1"/>
    <col min="4" max="4" width="18" customWidth="1"/>
    <col min="5" max="15" width="6.7109375" style="36" customWidth="1"/>
    <col min="16" max="16" width="6.7109375" style="27" customWidth="1"/>
  </cols>
  <sheetData>
    <row r="1" spans="1:17" ht="83.25" customHeight="1" thickBot="1">
      <c r="A1" s="190" t="s">
        <v>59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7" ht="17.25" customHeight="1" thickBot="1">
      <c r="A2" s="181" t="s">
        <v>1513</v>
      </c>
      <c r="B2" s="182" t="s">
        <v>1514</v>
      </c>
      <c r="C2" s="183" t="s">
        <v>1515</v>
      </c>
      <c r="D2" s="214" t="s">
        <v>24</v>
      </c>
      <c r="E2" s="184" t="s">
        <v>60</v>
      </c>
      <c r="F2" s="1" t="s">
        <v>2297</v>
      </c>
      <c r="G2" s="1">
        <v>29</v>
      </c>
      <c r="H2" s="184" t="s">
        <v>26</v>
      </c>
      <c r="I2" s="184" t="s">
        <v>422</v>
      </c>
      <c r="J2" s="184" t="s">
        <v>653</v>
      </c>
      <c r="K2" s="184" t="s">
        <v>950</v>
      </c>
      <c r="L2" s="184" t="s">
        <v>1076</v>
      </c>
      <c r="M2" s="1"/>
      <c r="N2" s="1">
        <v>1</v>
      </c>
      <c r="O2" s="1">
        <v>3</v>
      </c>
      <c r="P2" s="183" t="s">
        <v>1661</v>
      </c>
      <c r="Q2" s="191" t="s">
        <v>734</v>
      </c>
    </row>
    <row r="3" spans="1:17" ht="13.5" thickBot="1">
      <c r="A3" s="181"/>
      <c r="B3" s="182"/>
      <c r="C3" s="183"/>
      <c r="D3" s="214"/>
      <c r="E3" s="184"/>
      <c r="F3" s="1" t="s">
        <v>2063</v>
      </c>
      <c r="G3" s="1" t="s">
        <v>2063</v>
      </c>
      <c r="H3" s="184"/>
      <c r="I3" s="184"/>
      <c r="J3" s="184"/>
      <c r="K3" s="184"/>
      <c r="L3" s="184"/>
      <c r="M3" s="1" t="s">
        <v>1136</v>
      </c>
      <c r="N3" s="1" t="s">
        <v>27</v>
      </c>
      <c r="O3" s="1" t="s">
        <v>27</v>
      </c>
      <c r="P3" s="183"/>
      <c r="Q3" s="192"/>
    </row>
    <row r="4" spans="1:17" ht="13.5" thickBot="1">
      <c r="A4" s="116">
        <v>1</v>
      </c>
      <c r="B4" s="116" t="s">
        <v>71</v>
      </c>
      <c r="C4" s="2">
        <v>1984</v>
      </c>
      <c r="D4" s="2" t="s">
        <v>1700</v>
      </c>
      <c r="E4" s="2"/>
      <c r="F4" s="168">
        <v>16</v>
      </c>
      <c r="G4" s="168">
        <v>16</v>
      </c>
      <c r="H4" s="168">
        <v>16</v>
      </c>
      <c r="I4" s="168">
        <v>16</v>
      </c>
      <c r="J4" s="168">
        <v>16</v>
      </c>
      <c r="K4" s="168"/>
      <c r="L4" s="168">
        <v>16</v>
      </c>
      <c r="M4" s="2">
        <v>16</v>
      </c>
      <c r="N4" s="2"/>
      <c r="O4" s="2">
        <v>15</v>
      </c>
      <c r="P4" s="29">
        <f t="shared" ref="P4:P13" si="0">SUM(E4:O4)</f>
        <v>127</v>
      </c>
      <c r="Q4" s="162">
        <v>96</v>
      </c>
    </row>
    <row r="5" spans="1:17" ht="13.5" thickBot="1">
      <c r="A5" s="116">
        <v>2</v>
      </c>
      <c r="B5" s="116" t="s">
        <v>61</v>
      </c>
      <c r="C5" s="2">
        <v>1992</v>
      </c>
      <c r="D5" s="2" t="s">
        <v>1700</v>
      </c>
      <c r="E5" s="168">
        <v>16</v>
      </c>
      <c r="F5" s="168">
        <v>15</v>
      </c>
      <c r="G5" s="2"/>
      <c r="H5" s="2">
        <v>14</v>
      </c>
      <c r="I5" s="168">
        <v>15</v>
      </c>
      <c r="J5" s="2">
        <v>12</v>
      </c>
      <c r="K5" s="168">
        <v>16</v>
      </c>
      <c r="L5" s="2"/>
      <c r="M5" s="168">
        <v>15</v>
      </c>
      <c r="N5" s="168">
        <v>15</v>
      </c>
      <c r="O5" s="2">
        <v>12</v>
      </c>
      <c r="P5" s="29">
        <f t="shared" si="0"/>
        <v>130</v>
      </c>
      <c r="Q5" s="162">
        <v>92</v>
      </c>
    </row>
    <row r="6" spans="1:17" ht="13.5" thickBot="1">
      <c r="A6" s="116">
        <v>3</v>
      </c>
      <c r="B6" s="116" t="s">
        <v>1296</v>
      </c>
      <c r="C6" s="2">
        <v>1988</v>
      </c>
      <c r="D6" s="2" t="s">
        <v>1700</v>
      </c>
      <c r="E6" s="2"/>
      <c r="F6" s="168">
        <v>13</v>
      </c>
      <c r="G6" s="168">
        <v>15</v>
      </c>
      <c r="H6" s="2">
        <v>11</v>
      </c>
      <c r="I6" s="168">
        <v>14</v>
      </c>
      <c r="J6" s="168">
        <v>13</v>
      </c>
      <c r="K6" s="168"/>
      <c r="L6" s="168">
        <v>15</v>
      </c>
      <c r="M6" s="168"/>
      <c r="N6" s="168"/>
      <c r="O6" s="168">
        <v>14</v>
      </c>
      <c r="P6" s="29">
        <f t="shared" si="0"/>
        <v>95</v>
      </c>
      <c r="Q6" s="162">
        <v>84</v>
      </c>
    </row>
    <row r="7" spans="1:17" ht="13.5" thickBot="1">
      <c r="A7" s="116">
        <v>4</v>
      </c>
      <c r="B7" s="116" t="s">
        <v>72</v>
      </c>
      <c r="C7" s="2">
        <v>1994</v>
      </c>
      <c r="D7" s="2" t="s">
        <v>1700</v>
      </c>
      <c r="E7" s="2"/>
      <c r="F7" s="2"/>
      <c r="G7" s="168">
        <v>14</v>
      </c>
      <c r="H7" s="2">
        <v>8</v>
      </c>
      <c r="I7" s="168">
        <v>13</v>
      </c>
      <c r="J7" s="168">
        <v>8</v>
      </c>
      <c r="K7" s="168">
        <v>14</v>
      </c>
      <c r="L7" s="168">
        <v>13</v>
      </c>
      <c r="M7" s="168">
        <v>14</v>
      </c>
      <c r="N7" s="2"/>
      <c r="O7" s="2"/>
      <c r="P7" s="29">
        <f t="shared" si="0"/>
        <v>84</v>
      </c>
      <c r="Q7" s="162">
        <v>76</v>
      </c>
    </row>
    <row r="8" spans="1:17" ht="13.5" thickBot="1">
      <c r="A8" s="116">
        <v>5</v>
      </c>
      <c r="B8" s="116" t="s">
        <v>62</v>
      </c>
      <c r="C8" s="2">
        <v>1995</v>
      </c>
      <c r="D8" s="2" t="s">
        <v>1700</v>
      </c>
      <c r="E8" s="168">
        <v>15</v>
      </c>
      <c r="F8" s="2">
        <v>11</v>
      </c>
      <c r="G8" s="168">
        <v>13</v>
      </c>
      <c r="H8" s="2">
        <v>5</v>
      </c>
      <c r="I8" s="168">
        <v>12</v>
      </c>
      <c r="J8" s="2">
        <v>4</v>
      </c>
      <c r="K8" s="168">
        <v>11</v>
      </c>
      <c r="L8" s="168">
        <v>11</v>
      </c>
      <c r="M8" s="168">
        <v>12</v>
      </c>
      <c r="N8" s="2"/>
      <c r="O8" s="2"/>
      <c r="P8" s="29">
        <f t="shared" si="0"/>
        <v>94</v>
      </c>
      <c r="Q8" s="162">
        <v>74</v>
      </c>
    </row>
    <row r="9" spans="1:17" ht="13.5" thickBot="1">
      <c r="A9" s="116">
        <v>6</v>
      </c>
      <c r="B9" s="116" t="s">
        <v>63</v>
      </c>
      <c r="C9" s="2">
        <v>1994</v>
      </c>
      <c r="D9" s="2" t="s">
        <v>1700</v>
      </c>
      <c r="E9" s="168">
        <v>14</v>
      </c>
      <c r="F9" s="2">
        <v>9</v>
      </c>
      <c r="G9" s="168">
        <v>11</v>
      </c>
      <c r="H9" s="2">
        <v>4</v>
      </c>
      <c r="I9" s="168">
        <v>11</v>
      </c>
      <c r="J9" s="2"/>
      <c r="K9" s="168">
        <v>10</v>
      </c>
      <c r="L9" s="2">
        <v>10</v>
      </c>
      <c r="M9" s="168">
        <v>11</v>
      </c>
      <c r="N9" s="168">
        <v>14</v>
      </c>
      <c r="O9" s="2"/>
      <c r="P9" s="29">
        <f t="shared" si="0"/>
        <v>94</v>
      </c>
      <c r="Q9" s="162">
        <v>71</v>
      </c>
    </row>
    <row r="10" spans="1:17" ht="13.5" thickBot="1">
      <c r="A10" s="116">
        <v>7</v>
      </c>
      <c r="B10" s="116" t="s">
        <v>73</v>
      </c>
      <c r="C10" s="2">
        <v>1995</v>
      </c>
      <c r="D10" s="2" t="s">
        <v>1700</v>
      </c>
      <c r="E10" s="2"/>
      <c r="F10" s="2"/>
      <c r="G10" s="168">
        <v>12</v>
      </c>
      <c r="H10" s="168">
        <v>1</v>
      </c>
      <c r="I10" s="168">
        <v>9</v>
      </c>
      <c r="J10" s="2">
        <v>1</v>
      </c>
      <c r="K10" s="168">
        <v>8</v>
      </c>
      <c r="L10" s="168">
        <v>9</v>
      </c>
      <c r="M10" s="2"/>
      <c r="N10" s="168">
        <v>12</v>
      </c>
      <c r="O10" s="2"/>
      <c r="P10" s="29">
        <f t="shared" si="0"/>
        <v>52</v>
      </c>
      <c r="Q10" s="162">
        <v>51</v>
      </c>
    </row>
    <row r="11" spans="1:17" ht="13.5" thickBot="1">
      <c r="A11" s="116">
        <v>8</v>
      </c>
      <c r="B11" s="135" t="s">
        <v>91</v>
      </c>
      <c r="C11" s="14"/>
      <c r="D11" s="14" t="s">
        <v>92</v>
      </c>
      <c r="E11" s="20"/>
      <c r="F11" s="20">
        <v>14</v>
      </c>
      <c r="G11" s="20"/>
      <c r="H11" s="20">
        <v>10</v>
      </c>
      <c r="I11" s="20"/>
      <c r="J11" s="20">
        <v>11</v>
      </c>
      <c r="K11" s="20">
        <v>15</v>
      </c>
      <c r="L11" s="20"/>
      <c r="M11" s="20"/>
      <c r="N11" s="20"/>
      <c r="O11" s="20"/>
      <c r="P11" s="29">
        <f t="shared" si="0"/>
        <v>50</v>
      </c>
      <c r="Q11" s="162">
        <v>50</v>
      </c>
    </row>
    <row r="12" spans="1:17" ht="13.5" thickBot="1">
      <c r="A12" s="116">
        <v>9</v>
      </c>
      <c r="B12" s="135" t="s">
        <v>589</v>
      </c>
      <c r="C12" s="14">
        <v>1986</v>
      </c>
      <c r="D12" s="14" t="s">
        <v>1700</v>
      </c>
      <c r="E12" s="20"/>
      <c r="F12" s="20"/>
      <c r="G12" s="20"/>
      <c r="H12" s="20"/>
      <c r="I12" s="20"/>
      <c r="J12" s="20">
        <v>7</v>
      </c>
      <c r="K12" s="20"/>
      <c r="L12" s="20">
        <v>14</v>
      </c>
      <c r="M12" s="20"/>
      <c r="N12" s="20">
        <v>16</v>
      </c>
      <c r="O12" s="20">
        <v>10</v>
      </c>
      <c r="P12" s="29">
        <f t="shared" si="0"/>
        <v>47</v>
      </c>
      <c r="Q12" s="162">
        <v>47</v>
      </c>
    </row>
    <row r="13" spans="1:17" ht="13.5" thickBot="1">
      <c r="A13" s="116">
        <v>10</v>
      </c>
      <c r="B13" s="116" t="s">
        <v>110</v>
      </c>
      <c r="C13" s="2"/>
      <c r="D13" s="2" t="s">
        <v>111</v>
      </c>
      <c r="E13" s="2"/>
      <c r="F13" s="2" t="s">
        <v>112</v>
      </c>
      <c r="G13" s="2"/>
      <c r="H13" s="2">
        <v>1</v>
      </c>
      <c r="I13" s="2">
        <v>10</v>
      </c>
      <c r="J13" s="2"/>
      <c r="K13" s="2">
        <v>9</v>
      </c>
      <c r="L13" s="2">
        <v>8</v>
      </c>
      <c r="M13" s="2"/>
      <c r="N13" s="2">
        <v>13</v>
      </c>
      <c r="O13" s="2"/>
      <c r="P13" s="29">
        <f t="shared" si="0"/>
        <v>41</v>
      </c>
      <c r="Q13" s="162">
        <v>41</v>
      </c>
    </row>
    <row r="14" spans="1:17" ht="13.5" thickBot="1">
      <c r="A14" s="116">
        <v>11</v>
      </c>
      <c r="B14" s="135" t="s">
        <v>412</v>
      </c>
      <c r="C14" s="14">
        <v>1993</v>
      </c>
      <c r="D14" s="14" t="s">
        <v>1700</v>
      </c>
      <c r="E14" s="20"/>
      <c r="F14" s="20"/>
      <c r="G14" s="20"/>
      <c r="H14" s="20"/>
      <c r="I14" s="20"/>
      <c r="J14" s="20">
        <v>1</v>
      </c>
      <c r="K14" s="20">
        <v>13</v>
      </c>
      <c r="L14" s="20">
        <v>12</v>
      </c>
      <c r="M14" s="20">
        <v>13</v>
      </c>
      <c r="N14" s="20"/>
      <c r="O14" s="20"/>
      <c r="P14" s="29">
        <f t="shared" ref="P14:P35" si="1">SUM(E14:O14)</f>
        <v>39</v>
      </c>
      <c r="Q14" s="162"/>
    </row>
    <row r="15" spans="1:17" ht="26.25" thickBot="1">
      <c r="A15" s="116">
        <v>12</v>
      </c>
      <c r="B15" s="116" t="s">
        <v>64</v>
      </c>
      <c r="C15" s="2">
        <v>1991</v>
      </c>
      <c r="D15" s="2" t="s">
        <v>65</v>
      </c>
      <c r="E15" s="2">
        <v>13</v>
      </c>
      <c r="F15" s="2">
        <v>10</v>
      </c>
      <c r="G15" s="2"/>
      <c r="H15" s="2"/>
      <c r="I15" s="2"/>
      <c r="J15" s="2"/>
      <c r="K15" s="2"/>
      <c r="L15" s="2"/>
      <c r="M15" s="2"/>
      <c r="N15" s="2"/>
      <c r="O15" s="2"/>
      <c r="P15" s="29">
        <f t="shared" si="1"/>
        <v>23</v>
      </c>
      <c r="Q15" s="162"/>
    </row>
    <row r="16" spans="1:17" ht="26.25" thickBot="1">
      <c r="A16" s="116">
        <v>13</v>
      </c>
      <c r="B16" s="135" t="s">
        <v>2194</v>
      </c>
      <c r="C16" s="14"/>
      <c r="D16" s="14" t="s">
        <v>113</v>
      </c>
      <c r="E16" s="20"/>
      <c r="F16" s="20">
        <v>7</v>
      </c>
      <c r="G16" s="20"/>
      <c r="H16" s="2">
        <v>1</v>
      </c>
      <c r="I16" s="20"/>
      <c r="J16" s="20">
        <v>1</v>
      </c>
      <c r="K16" s="20"/>
      <c r="L16" s="20"/>
      <c r="M16" s="20"/>
      <c r="N16" s="20">
        <v>11</v>
      </c>
      <c r="O16" s="20">
        <v>1</v>
      </c>
      <c r="P16" s="29">
        <f t="shared" si="1"/>
        <v>21</v>
      </c>
      <c r="Q16" s="162"/>
    </row>
    <row r="17" spans="1:17" ht="13.5" thickBot="1">
      <c r="A17" s="116">
        <v>14</v>
      </c>
      <c r="B17" s="135" t="s">
        <v>129</v>
      </c>
      <c r="C17" s="14"/>
      <c r="D17" s="14" t="s">
        <v>1697</v>
      </c>
      <c r="E17" s="20"/>
      <c r="F17" s="20"/>
      <c r="G17" s="20"/>
      <c r="H17" s="2">
        <v>1</v>
      </c>
      <c r="I17" s="20"/>
      <c r="J17" s="20">
        <v>1</v>
      </c>
      <c r="K17" s="20"/>
      <c r="L17" s="20">
        <v>7</v>
      </c>
      <c r="M17" s="20"/>
      <c r="N17" s="20">
        <v>10</v>
      </c>
      <c r="O17" s="20">
        <v>1</v>
      </c>
      <c r="P17" s="29">
        <f t="shared" si="1"/>
        <v>20</v>
      </c>
      <c r="Q17" s="162"/>
    </row>
    <row r="18" spans="1:17" ht="13.5" thickBot="1">
      <c r="A18" s="116">
        <v>15</v>
      </c>
      <c r="B18" s="135" t="s">
        <v>76</v>
      </c>
      <c r="C18" s="14"/>
      <c r="D18" s="14" t="s">
        <v>77</v>
      </c>
      <c r="E18" s="20"/>
      <c r="F18" s="20"/>
      <c r="G18" s="20">
        <v>8</v>
      </c>
      <c r="H18" s="20"/>
      <c r="I18" s="20"/>
      <c r="J18" s="20"/>
      <c r="K18" s="20"/>
      <c r="L18" s="20"/>
      <c r="M18" s="20">
        <v>9</v>
      </c>
      <c r="N18" s="20"/>
      <c r="O18" s="20"/>
      <c r="P18" s="29">
        <f t="shared" si="1"/>
        <v>17</v>
      </c>
      <c r="Q18" s="162"/>
    </row>
    <row r="19" spans="1:17" ht="16.350000000000001" customHeight="1" thickBot="1">
      <c r="A19" s="116">
        <v>16</v>
      </c>
      <c r="B19" s="116" t="s">
        <v>69</v>
      </c>
      <c r="C19" s="2">
        <v>1995</v>
      </c>
      <c r="D19" s="2" t="s">
        <v>70</v>
      </c>
      <c r="E19" s="2">
        <v>10</v>
      </c>
      <c r="F19" s="2"/>
      <c r="G19" s="2"/>
      <c r="H19" s="2"/>
      <c r="I19" s="2"/>
      <c r="J19" s="2"/>
      <c r="K19" s="2"/>
      <c r="L19" s="2">
        <v>6</v>
      </c>
      <c r="M19" s="2"/>
      <c r="N19" s="2"/>
      <c r="O19" s="2"/>
      <c r="P19" s="29">
        <f t="shared" si="1"/>
        <v>16</v>
      </c>
      <c r="Q19" s="162"/>
    </row>
    <row r="20" spans="1:17" ht="26.25" thickBot="1">
      <c r="A20" s="116">
        <v>17</v>
      </c>
      <c r="B20" s="135" t="s">
        <v>1328</v>
      </c>
      <c r="C20" s="14"/>
      <c r="D20" s="14" t="s">
        <v>1329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>
        <v>16</v>
      </c>
      <c r="P20" s="29">
        <f t="shared" si="1"/>
        <v>16</v>
      </c>
      <c r="Q20" s="162"/>
    </row>
    <row r="21" spans="1:17" ht="13.5" thickBot="1">
      <c r="A21" s="116">
        <v>18</v>
      </c>
      <c r="B21" s="135" t="s">
        <v>87</v>
      </c>
      <c r="C21" s="14"/>
      <c r="D21" s="14" t="s">
        <v>55</v>
      </c>
      <c r="E21" s="20"/>
      <c r="F21" s="20"/>
      <c r="G21" s="20"/>
      <c r="H21" s="20">
        <v>15</v>
      </c>
      <c r="I21" s="20"/>
      <c r="J21" s="20"/>
      <c r="K21" s="20"/>
      <c r="L21" s="20"/>
      <c r="M21" s="20"/>
      <c r="N21" s="20"/>
      <c r="O21" s="20"/>
      <c r="P21" s="29">
        <f t="shared" si="1"/>
        <v>15</v>
      </c>
      <c r="Q21" s="162"/>
    </row>
    <row r="22" spans="1:17" ht="13.5" thickBot="1">
      <c r="A22" s="116">
        <v>19</v>
      </c>
      <c r="B22" s="116" t="s">
        <v>95</v>
      </c>
      <c r="C22" s="2"/>
      <c r="D22" s="2" t="s">
        <v>1700</v>
      </c>
      <c r="E22" s="2"/>
      <c r="F22" s="2">
        <v>3</v>
      </c>
      <c r="G22" s="2"/>
      <c r="H22" s="2">
        <v>7</v>
      </c>
      <c r="I22" s="2"/>
      <c r="J22" s="2">
        <v>5</v>
      </c>
      <c r="K22" s="2"/>
      <c r="L22" s="2"/>
      <c r="M22" s="2"/>
      <c r="N22" s="2"/>
      <c r="O22" s="2"/>
      <c r="P22" s="29">
        <f t="shared" si="1"/>
        <v>15</v>
      </c>
      <c r="Q22" s="162"/>
    </row>
    <row r="23" spans="1:17" ht="26.25" thickBot="1">
      <c r="A23" s="116">
        <v>20</v>
      </c>
      <c r="B23" s="116" t="s">
        <v>585</v>
      </c>
      <c r="C23" s="2">
        <v>1988</v>
      </c>
      <c r="D23" s="2" t="s">
        <v>584</v>
      </c>
      <c r="E23" s="2"/>
      <c r="F23" s="2"/>
      <c r="G23" s="2"/>
      <c r="H23" s="2"/>
      <c r="I23" s="2"/>
      <c r="J23" s="2">
        <v>15</v>
      </c>
      <c r="K23" s="2"/>
      <c r="L23" s="2"/>
      <c r="M23" s="2"/>
      <c r="N23" s="2"/>
      <c r="O23" s="2"/>
      <c r="P23" s="29">
        <f t="shared" si="1"/>
        <v>15</v>
      </c>
      <c r="Q23" s="162"/>
    </row>
    <row r="24" spans="1:17" ht="13.5" thickBot="1">
      <c r="A24" s="116">
        <v>21</v>
      </c>
      <c r="B24" s="135" t="s">
        <v>98</v>
      </c>
      <c r="C24" s="14"/>
      <c r="D24" s="14" t="s">
        <v>99</v>
      </c>
      <c r="E24" s="20"/>
      <c r="F24" s="20">
        <v>12</v>
      </c>
      <c r="G24" s="20"/>
      <c r="H24" s="20">
        <v>2</v>
      </c>
      <c r="I24" s="20"/>
      <c r="J24" s="20"/>
      <c r="K24" s="20"/>
      <c r="L24" s="20"/>
      <c r="M24" s="20"/>
      <c r="N24" s="20"/>
      <c r="O24" s="20"/>
      <c r="P24" s="29">
        <f t="shared" si="1"/>
        <v>14</v>
      </c>
      <c r="Q24" s="162"/>
    </row>
    <row r="25" spans="1:17" ht="26.25" thickBot="1">
      <c r="A25" s="116">
        <v>22</v>
      </c>
      <c r="B25" s="135" t="s">
        <v>583</v>
      </c>
      <c r="C25" s="14">
        <v>1965</v>
      </c>
      <c r="D25" s="14" t="s">
        <v>584</v>
      </c>
      <c r="E25" s="20"/>
      <c r="F25" s="20"/>
      <c r="G25" s="20"/>
      <c r="H25" s="20"/>
      <c r="I25" s="20"/>
      <c r="J25" s="20">
        <v>14</v>
      </c>
      <c r="K25" s="20"/>
      <c r="L25" s="20"/>
      <c r="M25" s="20"/>
      <c r="N25" s="20"/>
      <c r="O25" s="20"/>
      <c r="P25" s="29">
        <f t="shared" si="1"/>
        <v>14</v>
      </c>
      <c r="Q25" s="162"/>
    </row>
    <row r="26" spans="1:17" ht="13.5" thickBot="1">
      <c r="A26" s="116">
        <v>23</v>
      </c>
      <c r="B26" s="135" t="s">
        <v>128</v>
      </c>
      <c r="C26" s="14"/>
      <c r="D26" s="14" t="s">
        <v>1618</v>
      </c>
      <c r="E26" s="20"/>
      <c r="F26" s="20">
        <v>5</v>
      </c>
      <c r="G26" s="20"/>
      <c r="H26" s="2">
        <v>1</v>
      </c>
      <c r="I26" s="20"/>
      <c r="J26" s="20">
        <v>1</v>
      </c>
      <c r="K26" s="20"/>
      <c r="L26" s="20">
        <v>6</v>
      </c>
      <c r="M26" s="20"/>
      <c r="N26" s="20"/>
      <c r="O26" s="20">
        <v>1</v>
      </c>
      <c r="P26" s="29">
        <f t="shared" si="1"/>
        <v>14</v>
      </c>
      <c r="Q26" s="162"/>
    </row>
    <row r="27" spans="1:17" ht="13.5" thickBot="1">
      <c r="A27" s="116">
        <v>24</v>
      </c>
      <c r="B27" s="116" t="s">
        <v>592</v>
      </c>
      <c r="C27" s="2">
        <v>1969</v>
      </c>
      <c r="D27" s="2" t="s">
        <v>1700</v>
      </c>
      <c r="E27" s="2"/>
      <c r="F27" s="2"/>
      <c r="G27" s="2"/>
      <c r="H27" s="2"/>
      <c r="I27" s="2"/>
      <c r="J27" s="2">
        <v>2</v>
      </c>
      <c r="K27" s="2">
        <v>12</v>
      </c>
      <c r="L27" s="2"/>
      <c r="M27" s="2"/>
      <c r="N27" s="2"/>
      <c r="O27" s="2"/>
      <c r="P27" s="29">
        <f t="shared" si="1"/>
        <v>14</v>
      </c>
      <c r="Q27" s="162"/>
    </row>
    <row r="28" spans="1:17" ht="13.5" thickBot="1">
      <c r="A28" s="116">
        <v>25</v>
      </c>
      <c r="B28" s="135" t="s">
        <v>88</v>
      </c>
      <c r="C28" s="14"/>
      <c r="D28" s="14" t="s">
        <v>55</v>
      </c>
      <c r="E28" s="20"/>
      <c r="F28" s="20"/>
      <c r="G28" s="20"/>
      <c r="H28" s="20">
        <v>13</v>
      </c>
      <c r="I28" s="20"/>
      <c r="J28" s="20"/>
      <c r="K28" s="20"/>
      <c r="L28" s="20"/>
      <c r="M28" s="20"/>
      <c r="N28" s="20"/>
      <c r="O28" s="20"/>
      <c r="P28" s="29">
        <f t="shared" si="1"/>
        <v>13</v>
      </c>
      <c r="Q28" s="162"/>
    </row>
    <row r="29" spans="1:17" ht="26.25" thickBot="1">
      <c r="A29" s="116">
        <v>26</v>
      </c>
      <c r="B29" s="135" t="s">
        <v>117</v>
      </c>
      <c r="C29" s="14"/>
      <c r="D29" s="14" t="s">
        <v>118</v>
      </c>
      <c r="E29" s="20"/>
      <c r="F29" s="20"/>
      <c r="G29" s="20"/>
      <c r="H29" s="2">
        <v>1</v>
      </c>
      <c r="I29" s="20"/>
      <c r="J29" s="20">
        <v>1</v>
      </c>
      <c r="K29" s="20"/>
      <c r="L29" s="20"/>
      <c r="M29" s="20">
        <v>10</v>
      </c>
      <c r="N29" s="20"/>
      <c r="O29" s="20">
        <v>1</v>
      </c>
      <c r="P29" s="29">
        <f t="shared" si="1"/>
        <v>13</v>
      </c>
      <c r="Q29" s="162"/>
    </row>
    <row r="30" spans="1:17" ht="13.5" thickBot="1">
      <c r="A30" s="116">
        <v>27</v>
      </c>
      <c r="B30" s="135" t="s">
        <v>1330</v>
      </c>
      <c r="C30" s="14"/>
      <c r="D30" s="14" t="s">
        <v>1331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>
        <v>13</v>
      </c>
      <c r="P30" s="29">
        <f t="shared" si="1"/>
        <v>13</v>
      </c>
      <c r="Q30" s="162"/>
    </row>
    <row r="31" spans="1:17" ht="13.5" thickBot="1">
      <c r="A31" s="116">
        <v>28</v>
      </c>
      <c r="B31" s="116" t="s">
        <v>66</v>
      </c>
      <c r="C31" s="2">
        <v>1969</v>
      </c>
      <c r="D31" s="2" t="s">
        <v>1700</v>
      </c>
      <c r="E31" s="2">
        <v>12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9">
        <f t="shared" si="1"/>
        <v>12</v>
      </c>
      <c r="Q31" s="162"/>
    </row>
    <row r="32" spans="1:17" ht="26.25" thickBot="1">
      <c r="A32" s="116">
        <v>29</v>
      </c>
      <c r="B32" s="116" t="s">
        <v>89</v>
      </c>
      <c r="C32" s="2"/>
      <c r="D32" s="2" t="s">
        <v>90</v>
      </c>
      <c r="E32" s="2"/>
      <c r="F32" s="2"/>
      <c r="G32" s="2"/>
      <c r="H32" s="2">
        <v>12</v>
      </c>
      <c r="I32" s="2"/>
      <c r="J32" s="2"/>
      <c r="K32" s="2"/>
      <c r="L32" s="2"/>
      <c r="M32" s="2"/>
      <c r="N32" s="2"/>
      <c r="O32" s="2"/>
      <c r="P32" s="29">
        <f t="shared" si="1"/>
        <v>12</v>
      </c>
      <c r="Q32" s="162"/>
    </row>
    <row r="33" spans="1:17" ht="13.5" thickBot="1">
      <c r="A33" s="116">
        <v>30</v>
      </c>
      <c r="B33" s="135" t="s">
        <v>67</v>
      </c>
      <c r="C33" s="14">
        <v>1986</v>
      </c>
      <c r="D33" s="14" t="s">
        <v>68</v>
      </c>
      <c r="E33" s="20">
        <v>11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9">
        <f t="shared" si="1"/>
        <v>11</v>
      </c>
      <c r="Q33" s="162"/>
    </row>
    <row r="34" spans="1:17" ht="13.5" thickBot="1">
      <c r="A34" s="116">
        <v>31</v>
      </c>
      <c r="B34" s="135" t="s">
        <v>86</v>
      </c>
      <c r="C34" s="14"/>
      <c r="D34" s="14" t="s">
        <v>1618</v>
      </c>
      <c r="E34" s="20"/>
      <c r="F34" s="20">
        <v>2</v>
      </c>
      <c r="G34" s="20">
        <v>3</v>
      </c>
      <c r="H34" s="20"/>
      <c r="I34" s="20"/>
      <c r="J34" s="20">
        <v>1</v>
      </c>
      <c r="K34" s="20"/>
      <c r="L34" s="20">
        <v>4</v>
      </c>
      <c r="M34" s="20"/>
      <c r="N34" s="20"/>
      <c r="O34" s="20">
        <v>1</v>
      </c>
      <c r="P34" s="29">
        <f t="shared" si="1"/>
        <v>11</v>
      </c>
      <c r="Q34" s="162"/>
    </row>
    <row r="35" spans="1:17" ht="13.5" thickBot="1">
      <c r="A35" s="116">
        <v>32</v>
      </c>
      <c r="B35" s="135" t="s">
        <v>1332</v>
      </c>
      <c r="C35" s="14"/>
      <c r="D35" s="14" t="s">
        <v>1333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>
        <v>11</v>
      </c>
      <c r="P35" s="29">
        <f t="shared" si="1"/>
        <v>11</v>
      </c>
      <c r="Q35" s="162"/>
    </row>
    <row r="36" spans="1:17" ht="13.5" thickBot="1">
      <c r="A36" s="116">
        <v>33</v>
      </c>
      <c r="B36" s="116" t="s">
        <v>74</v>
      </c>
      <c r="C36" s="2"/>
      <c r="D36" s="2" t="s">
        <v>430</v>
      </c>
      <c r="E36" s="2"/>
      <c r="F36" s="2"/>
      <c r="G36" s="2">
        <v>10</v>
      </c>
      <c r="H36" s="2"/>
      <c r="I36" s="2"/>
      <c r="J36" s="2"/>
      <c r="K36" s="2"/>
      <c r="L36" s="2"/>
      <c r="M36" s="2"/>
      <c r="N36" s="2"/>
      <c r="O36" s="2"/>
      <c r="P36" s="29">
        <f t="shared" ref="P36:P67" si="2">SUM(E36:O36)</f>
        <v>10</v>
      </c>
      <c r="Q36" s="162"/>
    </row>
    <row r="37" spans="1:17" ht="13.5" thickBot="1">
      <c r="A37" s="116">
        <v>34</v>
      </c>
      <c r="B37" s="135" t="s">
        <v>586</v>
      </c>
      <c r="C37" s="14">
        <v>1994</v>
      </c>
      <c r="D37" s="14" t="s">
        <v>587</v>
      </c>
      <c r="E37" s="20"/>
      <c r="F37" s="20"/>
      <c r="G37" s="20"/>
      <c r="H37" s="20"/>
      <c r="I37" s="20"/>
      <c r="J37" s="20">
        <v>10</v>
      </c>
      <c r="K37" s="20"/>
      <c r="L37" s="20"/>
      <c r="M37" s="20"/>
      <c r="N37" s="20"/>
      <c r="O37" s="20"/>
      <c r="P37" s="29">
        <f t="shared" si="2"/>
        <v>10</v>
      </c>
      <c r="Q37" s="162"/>
    </row>
    <row r="38" spans="1:17" ht="13.5" thickBot="1">
      <c r="A38" s="116">
        <v>35</v>
      </c>
      <c r="B38" s="135" t="s">
        <v>75</v>
      </c>
      <c r="C38" s="20"/>
      <c r="D38" s="14"/>
      <c r="E38" s="20"/>
      <c r="F38" s="20"/>
      <c r="G38" s="20">
        <v>9</v>
      </c>
      <c r="H38" s="20"/>
      <c r="I38" s="20"/>
      <c r="J38" s="20"/>
      <c r="K38" s="20"/>
      <c r="L38" s="20"/>
      <c r="M38" s="20"/>
      <c r="N38" s="20"/>
      <c r="O38" s="20"/>
      <c r="P38" s="29">
        <f t="shared" si="2"/>
        <v>9</v>
      </c>
      <c r="Q38" s="162"/>
    </row>
    <row r="39" spans="1:17" ht="13.5" thickBot="1">
      <c r="A39" s="116">
        <v>36</v>
      </c>
      <c r="B39" s="135" t="s">
        <v>93</v>
      </c>
      <c r="C39" s="14"/>
      <c r="D39" s="14" t="s">
        <v>94</v>
      </c>
      <c r="E39" s="20"/>
      <c r="F39" s="20"/>
      <c r="G39" s="20"/>
      <c r="H39" s="20">
        <v>9</v>
      </c>
      <c r="I39" s="20"/>
      <c r="J39" s="20"/>
      <c r="K39" s="20"/>
      <c r="L39" s="20"/>
      <c r="M39" s="20"/>
      <c r="N39" s="20"/>
      <c r="O39" s="20"/>
      <c r="P39" s="29">
        <f t="shared" si="2"/>
        <v>9</v>
      </c>
      <c r="Q39" s="162"/>
    </row>
    <row r="40" spans="1:17" ht="13.5" thickBot="1">
      <c r="A40" s="116">
        <v>37</v>
      </c>
      <c r="B40" s="135" t="s">
        <v>588</v>
      </c>
      <c r="C40" s="20">
        <v>1991</v>
      </c>
      <c r="D40" s="14" t="s">
        <v>1759</v>
      </c>
      <c r="E40" s="20"/>
      <c r="F40" s="20"/>
      <c r="G40" s="20"/>
      <c r="H40" s="20"/>
      <c r="I40" s="20"/>
      <c r="J40" s="20">
        <v>9</v>
      </c>
      <c r="K40" s="20"/>
      <c r="L40" s="20"/>
      <c r="M40" s="20"/>
      <c r="N40" s="20"/>
      <c r="O40" s="20"/>
      <c r="P40" s="29">
        <f t="shared" si="2"/>
        <v>9</v>
      </c>
      <c r="Q40" s="162"/>
    </row>
    <row r="41" spans="1:17" ht="13.5" thickBot="1">
      <c r="A41" s="116">
        <v>38</v>
      </c>
      <c r="B41" s="135" t="s">
        <v>625</v>
      </c>
      <c r="C41" s="14"/>
      <c r="D41" s="14" t="s">
        <v>78</v>
      </c>
      <c r="E41" s="20"/>
      <c r="F41" s="20"/>
      <c r="G41" s="20"/>
      <c r="H41" s="20"/>
      <c r="I41" s="20"/>
      <c r="J41" s="20"/>
      <c r="K41" s="20"/>
      <c r="L41" s="20"/>
      <c r="M41" s="20"/>
      <c r="N41" s="20">
        <v>9</v>
      </c>
      <c r="O41" s="20"/>
      <c r="P41" s="29">
        <f t="shared" si="2"/>
        <v>9</v>
      </c>
      <c r="Q41" s="162"/>
    </row>
    <row r="42" spans="1:17" ht="26.25" thickBot="1">
      <c r="A42" s="116">
        <v>39</v>
      </c>
      <c r="B42" s="135" t="s">
        <v>1335</v>
      </c>
      <c r="C42" s="14">
        <v>1984</v>
      </c>
      <c r="D42" s="14" t="s">
        <v>1334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>
        <v>9</v>
      </c>
      <c r="P42" s="29">
        <f t="shared" si="2"/>
        <v>9</v>
      </c>
      <c r="Q42" s="162"/>
    </row>
    <row r="43" spans="1:17" ht="13.5" thickBot="1">
      <c r="A43" s="116">
        <v>40</v>
      </c>
      <c r="B43" s="135" t="s">
        <v>426</v>
      </c>
      <c r="C43" s="14"/>
      <c r="D43" s="14" t="s">
        <v>427</v>
      </c>
      <c r="E43" s="20"/>
      <c r="F43" s="20">
        <v>8</v>
      </c>
      <c r="G43" s="20"/>
      <c r="H43" s="20"/>
      <c r="I43" s="20"/>
      <c r="J43" s="20"/>
      <c r="K43" s="20"/>
      <c r="L43" s="20"/>
      <c r="M43" s="20"/>
      <c r="N43" s="20"/>
      <c r="O43" s="20"/>
      <c r="P43" s="29">
        <f t="shared" si="2"/>
        <v>8</v>
      </c>
      <c r="Q43" s="162"/>
    </row>
    <row r="44" spans="1:17" ht="13.5" thickBot="1">
      <c r="A44" s="116">
        <v>41</v>
      </c>
      <c r="B44" s="135" t="s">
        <v>123</v>
      </c>
      <c r="C44" s="14"/>
      <c r="D44" s="14" t="s">
        <v>124</v>
      </c>
      <c r="E44" s="20"/>
      <c r="F44" s="20">
        <v>6</v>
      </c>
      <c r="G44" s="20"/>
      <c r="H44" s="2">
        <v>1</v>
      </c>
      <c r="I44" s="20"/>
      <c r="J44" s="20">
        <v>1</v>
      </c>
      <c r="K44" s="20"/>
      <c r="L44" s="20"/>
      <c r="M44" s="20"/>
      <c r="N44" s="20"/>
      <c r="O44" s="20"/>
      <c r="P44" s="29">
        <f t="shared" si="2"/>
        <v>8</v>
      </c>
      <c r="Q44" s="162"/>
    </row>
    <row r="45" spans="1:17" ht="13.5" thickBot="1">
      <c r="A45" s="116">
        <v>42</v>
      </c>
      <c r="B45" s="116" t="s">
        <v>79</v>
      </c>
      <c r="C45" s="2"/>
      <c r="D45" s="2" t="s">
        <v>80</v>
      </c>
      <c r="E45" s="2"/>
      <c r="F45" s="2"/>
      <c r="G45" s="2">
        <v>7</v>
      </c>
      <c r="H45" s="2"/>
      <c r="I45" s="2"/>
      <c r="J45" s="2"/>
      <c r="K45" s="2"/>
      <c r="L45" s="2"/>
      <c r="M45" s="2"/>
      <c r="N45" s="2"/>
      <c r="O45" s="2">
        <v>1</v>
      </c>
      <c r="P45" s="29">
        <f t="shared" si="2"/>
        <v>8</v>
      </c>
      <c r="Q45" s="162"/>
    </row>
    <row r="46" spans="1:17" ht="13.5" thickBot="1">
      <c r="A46" s="116">
        <v>43</v>
      </c>
      <c r="B46" s="135" t="s">
        <v>1123</v>
      </c>
      <c r="C46" s="14"/>
      <c r="D46" s="14" t="s">
        <v>1597</v>
      </c>
      <c r="E46" s="20"/>
      <c r="F46" s="20"/>
      <c r="G46" s="20"/>
      <c r="H46" s="20"/>
      <c r="I46" s="20"/>
      <c r="J46" s="20"/>
      <c r="K46" s="20"/>
      <c r="L46" s="20"/>
      <c r="M46" s="20"/>
      <c r="N46" s="20">
        <v>8</v>
      </c>
      <c r="O46" s="20"/>
      <c r="P46" s="29">
        <f t="shared" si="2"/>
        <v>8</v>
      </c>
      <c r="Q46" s="162"/>
    </row>
    <row r="47" spans="1:17" ht="13.5" thickBot="1">
      <c r="A47" s="116">
        <v>44</v>
      </c>
      <c r="B47" s="135" t="s">
        <v>1231</v>
      </c>
      <c r="C47" s="14"/>
      <c r="D47" s="14"/>
      <c r="E47" s="20"/>
      <c r="F47" s="20"/>
      <c r="G47" s="20"/>
      <c r="H47" s="20"/>
      <c r="I47" s="20"/>
      <c r="J47" s="20"/>
      <c r="K47" s="20"/>
      <c r="L47" s="20"/>
      <c r="M47" s="20">
        <v>8</v>
      </c>
      <c r="N47" s="20"/>
      <c r="O47" s="20"/>
      <c r="P47" s="29">
        <f t="shared" si="2"/>
        <v>8</v>
      </c>
      <c r="Q47" s="162"/>
    </row>
    <row r="48" spans="1:17" ht="13.5" thickBot="1">
      <c r="A48" s="116">
        <v>45</v>
      </c>
      <c r="B48" s="135" t="s">
        <v>1336</v>
      </c>
      <c r="C48" s="14">
        <v>1977</v>
      </c>
      <c r="D48" s="14" t="s">
        <v>1337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>
        <v>8</v>
      </c>
      <c r="P48" s="29">
        <f t="shared" si="2"/>
        <v>8</v>
      </c>
      <c r="Q48" s="162"/>
    </row>
    <row r="49" spans="1:17" ht="26.25" thickBot="1">
      <c r="A49" s="116">
        <v>46</v>
      </c>
      <c r="B49" s="135" t="s">
        <v>135</v>
      </c>
      <c r="C49" s="14"/>
      <c r="D49" s="14" t="s">
        <v>953</v>
      </c>
      <c r="E49" s="20"/>
      <c r="F49" s="20"/>
      <c r="G49" s="20"/>
      <c r="H49" s="20"/>
      <c r="I49" s="20"/>
      <c r="J49" s="20"/>
      <c r="K49" s="20">
        <v>7</v>
      </c>
      <c r="L49" s="20"/>
      <c r="M49" s="20"/>
      <c r="N49" s="20"/>
      <c r="O49" s="20"/>
      <c r="P49" s="29">
        <f t="shared" si="2"/>
        <v>7</v>
      </c>
      <c r="Q49" s="162"/>
    </row>
    <row r="50" spans="1:17" ht="26.25" thickBot="1">
      <c r="A50" s="116">
        <v>47</v>
      </c>
      <c r="B50" s="135" t="s">
        <v>1124</v>
      </c>
      <c r="C50" s="14"/>
      <c r="D50" s="14" t="s">
        <v>70</v>
      </c>
      <c r="E50" s="20"/>
      <c r="F50" s="20"/>
      <c r="G50" s="20"/>
      <c r="H50" s="20"/>
      <c r="I50" s="20"/>
      <c r="J50" s="20"/>
      <c r="K50" s="20"/>
      <c r="L50" s="20"/>
      <c r="M50" s="20"/>
      <c r="N50" s="20">
        <v>7</v>
      </c>
      <c r="O50" s="20"/>
      <c r="P50" s="29">
        <f t="shared" si="2"/>
        <v>7</v>
      </c>
      <c r="Q50" s="162"/>
    </row>
    <row r="51" spans="1:17" ht="26.25" thickBot="1">
      <c r="A51" s="116">
        <v>48</v>
      </c>
      <c r="B51" s="135" t="s">
        <v>1338</v>
      </c>
      <c r="C51" s="14">
        <v>1972</v>
      </c>
      <c r="D51" s="14" t="s">
        <v>1339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>
        <v>7</v>
      </c>
      <c r="P51" s="29">
        <f t="shared" si="2"/>
        <v>7</v>
      </c>
      <c r="Q51" s="162"/>
    </row>
    <row r="52" spans="1:17" ht="13.5" thickBot="1">
      <c r="A52" s="116">
        <v>49</v>
      </c>
      <c r="B52" s="135" t="s">
        <v>81</v>
      </c>
      <c r="C52" s="14"/>
      <c r="D52" s="14" t="s">
        <v>1700</v>
      </c>
      <c r="E52" s="20"/>
      <c r="F52" s="20"/>
      <c r="G52" s="20">
        <v>6</v>
      </c>
      <c r="H52" s="20"/>
      <c r="I52" s="20"/>
      <c r="J52" s="20"/>
      <c r="K52" s="20"/>
      <c r="L52" s="20"/>
      <c r="M52" s="20"/>
      <c r="N52" s="20"/>
      <c r="O52" s="20"/>
      <c r="P52" s="29">
        <f t="shared" si="2"/>
        <v>6</v>
      </c>
      <c r="Q52" s="162"/>
    </row>
    <row r="53" spans="1:17" ht="13.5" thickBot="1">
      <c r="A53" s="116">
        <v>50</v>
      </c>
      <c r="B53" s="116" t="s">
        <v>96</v>
      </c>
      <c r="C53" s="2"/>
      <c r="D53" s="2" t="s">
        <v>94</v>
      </c>
      <c r="E53" s="2"/>
      <c r="F53" s="2"/>
      <c r="G53" s="2"/>
      <c r="H53" s="2">
        <v>6</v>
      </c>
      <c r="I53" s="2"/>
      <c r="J53" s="2"/>
      <c r="K53" s="2"/>
      <c r="L53" s="2"/>
      <c r="M53" s="2"/>
      <c r="N53" s="2"/>
      <c r="O53" s="2"/>
      <c r="P53" s="29">
        <f t="shared" si="2"/>
        <v>6</v>
      </c>
      <c r="Q53" s="162"/>
    </row>
    <row r="54" spans="1:17" ht="13.5" thickBot="1">
      <c r="A54" s="116">
        <v>51</v>
      </c>
      <c r="B54" s="135" t="s">
        <v>97</v>
      </c>
      <c r="C54" s="14"/>
      <c r="D54" s="14" t="s">
        <v>50</v>
      </c>
      <c r="E54" s="20"/>
      <c r="F54" s="20"/>
      <c r="G54" s="20"/>
      <c r="H54" s="20">
        <v>3</v>
      </c>
      <c r="I54" s="20"/>
      <c r="J54" s="20">
        <v>3</v>
      </c>
      <c r="K54" s="20"/>
      <c r="L54" s="20"/>
      <c r="M54" s="20"/>
      <c r="N54" s="20"/>
      <c r="O54" s="20"/>
      <c r="P54" s="29">
        <f t="shared" si="2"/>
        <v>6</v>
      </c>
      <c r="Q54" s="162"/>
    </row>
    <row r="55" spans="1:17" ht="13.5" thickBot="1">
      <c r="A55" s="116">
        <v>52</v>
      </c>
      <c r="B55" s="116" t="s">
        <v>590</v>
      </c>
      <c r="C55" s="2">
        <v>1990</v>
      </c>
      <c r="D55" s="2" t="s">
        <v>591</v>
      </c>
      <c r="E55" s="2"/>
      <c r="F55" s="2"/>
      <c r="G55" s="2"/>
      <c r="H55" s="2"/>
      <c r="I55" s="2"/>
      <c r="J55" s="2">
        <v>6</v>
      </c>
      <c r="K55" s="2"/>
      <c r="L55" s="2"/>
      <c r="M55" s="2"/>
      <c r="N55" s="2"/>
      <c r="O55" s="2"/>
      <c r="P55" s="29">
        <f t="shared" si="2"/>
        <v>6</v>
      </c>
      <c r="Q55" s="162"/>
    </row>
    <row r="56" spans="1:17" ht="13.5" thickBot="1">
      <c r="A56" s="116">
        <v>53</v>
      </c>
      <c r="B56" s="135" t="s">
        <v>148</v>
      </c>
      <c r="C56" s="14"/>
      <c r="D56" s="14" t="s">
        <v>147</v>
      </c>
      <c r="E56" s="20"/>
      <c r="F56" s="20"/>
      <c r="G56" s="20"/>
      <c r="H56" s="20">
        <v>1</v>
      </c>
      <c r="I56" s="20"/>
      <c r="J56" s="20">
        <v>1</v>
      </c>
      <c r="K56" s="20">
        <v>4</v>
      </c>
      <c r="L56" s="20"/>
      <c r="M56" s="20"/>
      <c r="N56" s="20"/>
      <c r="O56" s="20"/>
      <c r="P56" s="29">
        <f t="shared" si="2"/>
        <v>6</v>
      </c>
      <c r="Q56" s="162"/>
    </row>
    <row r="57" spans="1:17" ht="26.25" thickBot="1">
      <c r="A57" s="116">
        <v>54</v>
      </c>
      <c r="B57" s="135" t="s">
        <v>1727</v>
      </c>
      <c r="C57" s="14"/>
      <c r="D57" s="14" t="s">
        <v>953</v>
      </c>
      <c r="E57" s="20"/>
      <c r="F57" s="20"/>
      <c r="G57" s="20"/>
      <c r="H57" s="20"/>
      <c r="I57" s="20"/>
      <c r="J57" s="20"/>
      <c r="K57" s="20">
        <v>6</v>
      </c>
      <c r="L57" s="20"/>
      <c r="M57" s="20"/>
      <c r="N57" s="20"/>
      <c r="O57" s="20"/>
      <c r="P57" s="29">
        <f t="shared" si="2"/>
        <v>6</v>
      </c>
      <c r="Q57" s="162"/>
    </row>
    <row r="58" spans="1:17" ht="13.5" thickBot="1">
      <c r="A58" s="116">
        <v>55</v>
      </c>
      <c r="B58" s="135" t="s">
        <v>1125</v>
      </c>
      <c r="C58" s="14"/>
      <c r="D58" s="14" t="s">
        <v>1597</v>
      </c>
      <c r="E58" s="20"/>
      <c r="F58" s="20"/>
      <c r="G58" s="20"/>
      <c r="H58" s="20"/>
      <c r="I58" s="20"/>
      <c r="J58" s="20"/>
      <c r="K58" s="20"/>
      <c r="L58" s="20"/>
      <c r="M58" s="20"/>
      <c r="N58" s="20">
        <v>6</v>
      </c>
      <c r="O58" s="20"/>
      <c r="P58" s="29">
        <f t="shared" si="2"/>
        <v>6</v>
      </c>
      <c r="Q58" s="162"/>
    </row>
    <row r="59" spans="1:17" ht="13.5" thickBot="1">
      <c r="A59" s="116">
        <v>56</v>
      </c>
      <c r="B59" s="135" t="s">
        <v>1340</v>
      </c>
      <c r="C59" s="14">
        <v>1986</v>
      </c>
      <c r="D59" s="14" t="s">
        <v>1341</v>
      </c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>
        <v>6</v>
      </c>
      <c r="P59" s="29">
        <f t="shared" si="2"/>
        <v>6</v>
      </c>
      <c r="Q59" s="162"/>
    </row>
    <row r="60" spans="1:17" ht="13.5" thickBot="1">
      <c r="A60" s="116">
        <v>57</v>
      </c>
      <c r="B60" s="116" t="s">
        <v>1672</v>
      </c>
      <c r="C60" s="2"/>
      <c r="D60" s="2" t="s">
        <v>1718</v>
      </c>
      <c r="E60" s="2"/>
      <c r="F60" s="2"/>
      <c r="G60" s="2">
        <v>5</v>
      </c>
      <c r="H60" s="2"/>
      <c r="I60" s="2"/>
      <c r="J60" s="2"/>
      <c r="K60" s="2"/>
      <c r="L60" s="2"/>
      <c r="M60" s="2"/>
      <c r="N60" s="2"/>
      <c r="O60" s="2"/>
      <c r="P60" s="29">
        <f t="shared" si="2"/>
        <v>5</v>
      </c>
      <c r="Q60" s="162"/>
    </row>
    <row r="61" spans="1:17" ht="13.5" thickBot="1">
      <c r="A61" s="116">
        <v>58</v>
      </c>
      <c r="B61" s="135" t="s">
        <v>1126</v>
      </c>
      <c r="C61" s="14"/>
      <c r="D61" s="14"/>
      <c r="E61" s="20"/>
      <c r="F61" s="20"/>
      <c r="G61" s="20"/>
      <c r="H61" s="20"/>
      <c r="I61" s="20"/>
      <c r="J61" s="20"/>
      <c r="K61" s="20"/>
      <c r="L61" s="20"/>
      <c r="M61" s="20"/>
      <c r="N61" s="20">
        <v>5</v>
      </c>
      <c r="O61" s="20"/>
      <c r="P61" s="29">
        <f t="shared" si="2"/>
        <v>5</v>
      </c>
      <c r="Q61" s="162"/>
    </row>
    <row r="62" spans="1:17" ht="13.5" thickBot="1">
      <c r="A62" s="116">
        <v>59</v>
      </c>
      <c r="B62" s="135" t="s">
        <v>1342</v>
      </c>
      <c r="C62" s="14">
        <v>1981</v>
      </c>
      <c r="D62" s="14" t="s">
        <v>1343</v>
      </c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>
        <v>5</v>
      </c>
      <c r="P62" s="29">
        <f t="shared" si="2"/>
        <v>5</v>
      </c>
      <c r="Q62" s="162"/>
    </row>
    <row r="63" spans="1:17" ht="13.5" thickBot="1">
      <c r="A63" s="116">
        <v>60</v>
      </c>
      <c r="B63" s="135" t="s">
        <v>1717</v>
      </c>
      <c r="C63" s="14"/>
      <c r="D63" s="14" t="s">
        <v>1718</v>
      </c>
      <c r="E63" s="20"/>
      <c r="F63" s="20"/>
      <c r="G63" s="20">
        <v>4</v>
      </c>
      <c r="H63" s="20"/>
      <c r="I63" s="20"/>
      <c r="J63" s="20"/>
      <c r="K63" s="20"/>
      <c r="L63" s="20"/>
      <c r="M63" s="20"/>
      <c r="N63" s="20"/>
      <c r="O63" s="20"/>
      <c r="P63" s="29">
        <f t="shared" si="2"/>
        <v>4</v>
      </c>
      <c r="Q63" s="162"/>
    </row>
    <row r="64" spans="1:17" ht="13.5" thickBot="1">
      <c r="A64" s="116">
        <v>61</v>
      </c>
      <c r="B64" s="135" t="s">
        <v>428</v>
      </c>
      <c r="C64" s="20"/>
      <c r="D64" s="20" t="s">
        <v>429</v>
      </c>
      <c r="E64" s="20"/>
      <c r="F64" s="20">
        <v>4</v>
      </c>
      <c r="G64" s="20"/>
      <c r="H64" s="20"/>
      <c r="I64" s="20"/>
      <c r="J64" s="20"/>
      <c r="K64" s="20"/>
      <c r="L64" s="20"/>
      <c r="M64" s="20"/>
      <c r="N64" s="20"/>
      <c r="O64" s="20"/>
      <c r="P64" s="29">
        <f t="shared" si="2"/>
        <v>4</v>
      </c>
      <c r="Q64" s="162"/>
    </row>
    <row r="65" spans="1:17" ht="13.5" thickBot="1">
      <c r="A65" s="116">
        <v>62</v>
      </c>
      <c r="B65" s="116" t="s">
        <v>139</v>
      </c>
      <c r="C65" s="2"/>
      <c r="D65" s="2" t="s">
        <v>1968</v>
      </c>
      <c r="E65" s="2"/>
      <c r="F65" s="2"/>
      <c r="G65" s="2"/>
      <c r="H65" s="2">
        <v>1</v>
      </c>
      <c r="I65" s="2"/>
      <c r="J65" s="2"/>
      <c r="K65" s="2"/>
      <c r="L65" s="2"/>
      <c r="M65" s="2"/>
      <c r="N65" s="2">
        <v>2</v>
      </c>
      <c r="O65" s="2">
        <v>1</v>
      </c>
      <c r="P65" s="29">
        <f t="shared" si="2"/>
        <v>4</v>
      </c>
      <c r="Q65" s="162"/>
    </row>
    <row r="66" spans="1:17" ht="13.5" thickBot="1">
      <c r="A66" s="116">
        <v>63</v>
      </c>
      <c r="B66" s="135" t="s">
        <v>1127</v>
      </c>
      <c r="C66" s="14"/>
      <c r="D66" s="14" t="s">
        <v>1597</v>
      </c>
      <c r="E66" s="20"/>
      <c r="F66" s="20"/>
      <c r="G66" s="20"/>
      <c r="H66" s="20"/>
      <c r="I66" s="20"/>
      <c r="J66" s="20"/>
      <c r="K66" s="20"/>
      <c r="L66" s="20"/>
      <c r="M66" s="20"/>
      <c r="N66" s="20">
        <v>4</v>
      </c>
      <c r="O66" s="20"/>
      <c r="P66" s="29">
        <f t="shared" si="2"/>
        <v>4</v>
      </c>
      <c r="Q66" s="162"/>
    </row>
    <row r="67" spans="1:17" ht="13.5" thickBot="1">
      <c r="A67" s="116">
        <v>64</v>
      </c>
      <c r="B67" s="135" t="s">
        <v>1344</v>
      </c>
      <c r="C67" s="14">
        <v>1961</v>
      </c>
      <c r="D67" s="14" t="s">
        <v>1345</v>
      </c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>
        <v>4</v>
      </c>
      <c r="P67" s="29">
        <f t="shared" si="2"/>
        <v>4</v>
      </c>
      <c r="Q67" s="162"/>
    </row>
    <row r="68" spans="1:17" ht="26.25" thickBot="1">
      <c r="A68" s="116">
        <v>65</v>
      </c>
      <c r="B68" s="135" t="s">
        <v>119</v>
      </c>
      <c r="C68" s="14"/>
      <c r="D68" s="14" t="s">
        <v>118</v>
      </c>
      <c r="E68" s="20"/>
      <c r="F68" s="20"/>
      <c r="G68" s="20"/>
      <c r="H68" s="2">
        <v>1</v>
      </c>
      <c r="I68" s="20"/>
      <c r="J68" s="20">
        <v>1</v>
      </c>
      <c r="K68" s="20"/>
      <c r="L68" s="20"/>
      <c r="M68" s="20"/>
      <c r="N68" s="20"/>
      <c r="O68" s="20">
        <v>1</v>
      </c>
      <c r="P68" s="29">
        <f t="shared" ref="P68:P99" si="3">SUM(E68:O68)</f>
        <v>3</v>
      </c>
      <c r="Q68" s="162"/>
    </row>
    <row r="69" spans="1:17" ht="13.5" thickBot="1">
      <c r="A69" s="116">
        <v>66</v>
      </c>
      <c r="B69" s="135" t="s">
        <v>1128</v>
      </c>
      <c r="C69" s="14"/>
      <c r="D69" s="14" t="s">
        <v>1129</v>
      </c>
      <c r="E69" s="20"/>
      <c r="F69" s="20"/>
      <c r="G69" s="20"/>
      <c r="H69" s="20"/>
      <c r="I69" s="20"/>
      <c r="J69" s="20"/>
      <c r="K69" s="20"/>
      <c r="L69" s="20"/>
      <c r="M69" s="20"/>
      <c r="N69" s="20">
        <v>3</v>
      </c>
      <c r="O69" s="20"/>
      <c r="P69" s="29">
        <f t="shared" si="3"/>
        <v>3</v>
      </c>
      <c r="Q69" s="162"/>
    </row>
    <row r="70" spans="1:17" ht="13.5" thickBot="1">
      <c r="A70" s="116">
        <v>67</v>
      </c>
      <c r="B70" s="135" t="s">
        <v>1346</v>
      </c>
      <c r="C70" s="14">
        <v>1983</v>
      </c>
      <c r="D70" s="14" t="s">
        <v>1347</v>
      </c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>
        <v>3</v>
      </c>
      <c r="P70" s="29">
        <f t="shared" si="3"/>
        <v>3</v>
      </c>
      <c r="Q70" s="162"/>
    </row>
    <row r="71" spans="1:17" ht="26.25" thickBot="1">
      <c r="A71" s="116">
        <v>68</v>
      </c>
      <c r="B71" s="135" t="s">
        <v>134</v>
      </c>
      <c r="C71" s="14"/>
      <c r="D71" s="14" t="s">
        <v>104</v>
      </c>
      <c r="E71" s="20"/>
      <c r="F71" s="20"/>
      <c r="G71" s="20"/>
      <c r="H71" s="2">
        <v>1</v>
      </c>
      <c r="I71" s="20"/>
      <c r="J71" s="20"/>
      <c r="K71" s="20"/>
      <c r="L71" s="20"/>
      <c r="M71" s="20"/>
      <c r="N71" s="20"/>
      <c r="O71" s="20">
        <v>1</v>
      </c>
      <c r="P71" s="29">
        <f t="shared" si="3"/>
        <v>2</v>
      </c>
      <c r="Q71" s="162"/>
    </row>
    <row r="72" spans="1:17" ht="26.25" thickBot="1">
      <c r="A72" s="116">
        <v>69</v>
      </c>
      <c r="B72" s="135" t="s">
        <v>116</v>
      </c>
      <c r="C72" s="14"/>
      <c r="D72" s="14" t="s">
        <v>92</v>
      </c>
      <c r="E72" s="20"/>
      <c r="F72" s="20"/>
      <c r="G72" s="20"/>
      <c r="H72" s="2">
        <v>1</v>
      </c>
      <c r="I72" s="20"/>
      <c r="J72" s="20">
        <v>1</v>
      </c>
      <c r="K72" s="20"/>
      <c r="L72" s="20"/>
      <c r="M72" s="20"/>
      <c r="N72" s="20"/>
      <c r="O72" s="20"/>
      <c r="P72" s="29">
        <f t="shared" si="3"/>
        <v>2</v>
      </c>
      <c r="Q72" s="162"/>
    </row>
    <row r="73" spans="1:17" ht="13.5" thickBot="1">
      <c r="A73" s="116">
        <v>70</v>
      </c>
      <c r="B73" s="135" t="s">
        <v>130</v>
      </c>
      <c r="C73" s="14"/>
      <c r="D73" s="14" t="s">
        <v>1618</v>
      </c>
      <c r="E73" s="20"/>
      <c r="F73" s="20"/>
      <c r="G73" s="20"/>
      <c r="H73" s="2">
        <v>1</v>
      </c>
      <c r="I73" s="20"/>
      <c r="J73" s="20">
        <v>1</v>
      </c>
      <c r="K73" s="20"/>
      <c r="L73" s="20"/>
      <c r="M73" s="20"/>
      <c r="N73" s="20"/>
      <c r="O73" s="20"/>
      <c r="P73" s="29">
        <f t="shared" si="3"/>
        <v>2</v>
      </c>
      <c r="Q73" s="162"/>
    </row>
    <row r="74" spans="1:17" ht="13.5" thickBot="1">
      <c r="A74" s="116">
        <v>71</v>
      </c>
      <c r="B74" s="116" t="s">
        <v>135</v>
      </c>
      <c r="C74" s="2"/>
      <c r="D74" s="2" t="s">
        <v>92</v>
      </c>
      <c r="E74" s="2"/>
      <c r="F74" s="2"/>
      <c r="G74" s="2"/>
      <c r="H74" s="2">
        <v>1</v>
      </c>
      <c r="I74" s="2"/>
      <c r="J74" s="2">
        <v>1</v>
      </c>
      <c r="K74" s="2"/>
      <c r="L74" s="2"/>
      <c r="M74" s="2"/>
      <c r="N74" s="2"/>
      <c r="O74" s="2"/>
      <c r="P74" s="29">
        <f t="shared" si="3"/>
        <v>2</v>
      </c>
      <c r="Q74" s="162"/>
    </row>
    <row r="75" spans="1:17" ht="13.5" thickBot="1">
      <c r="A75" s="116">
        <v>72</v>
      </c>
      <c r="B75" s="135" t="s">
        <v>157</v>
      </c>
      <c r="C75" s="14"/>
      <c r="D75" s="14" t="s">
        <v>127</v>
      </c>
      <c r="E75" s="20"/>
      <c r="F75" s="20"/>
      <c r="G75" s="20"/>
      <c r="H75" s="20">
        <v>1</v>
      </c>
      <c r="I75" s="20"/>
      <c r="J75" s="20">
        <v>1</v>
      </c>
      <c r="K75" s="20"/>
      <c r="L75" s="20"/>
      <c r="M75" s="20"/>
      <c r="N75" s="20"/>
      <c r="O75" s="20"/>
      <c r="P75" s="29">
        <f t="shared" si="3"/>
        <v>2</v>
      </c>
      <c r="Q75" s="162"/>
    </row>
    <row r="76" spans="1:17" ht="26.25" thickBot="1">
      <c r="A76" s="116">
        <v>73</v>
      </c>
      <c r="B76" s="135" t="s">
        <v>120</v>
      </c>
      <c r="C76" s="14"/>
      <c r="D76" s="14" t="s">
        <v>121</v>
      </c>
      <c r="E76" s="20"/>
      <c r="F76" s="20"/>
      <c r="G76" s="20"/>
      <c r="H76" s="2">
        <v>1</v>
      </c>
      <c r="I76" s="20"/>
      <c r="J76" s="20"/>
      <c r="K76" s="20"/>
      <c r="L76" s="20"/>
      <c r="M76" s="20"/>
      <c r="N76" s="20"/>
      <c r="O76" s="20">
        <v>1</v>
      </c>
      <c r="P76" s="29">
        <f t="shared" si="3"/>
        <v>2</v>
      </c>
      <c r="Q76" s="162"/>
    </row>
    <row r="77" spans="1:17" ht="13.5" thickBot="1">
      <c r="A77" s="116">
        <v>74</v>
      </c>
      <c r="B77" s="116" t="s">
        <v>125</v>
      </c>
      <c r="C77" s="2"/>
      <c r="D77" s="2" t="s">
        <v>1618</v>
      </c>
      <c r="E77" s="2"/>
      <c r="F77" s="2"/>
      <c r="G77" s="2"/>
      <c r="H77" s="2">
        <v>1</v>
      </c>
      <c r="I77" s="2"/>
      <c r="J77" s="2"/>
      <c r="K77" s="2"/>
      <c r="L77" s="2"/>
      <c r="M77" s="2"/>
      <c r="N77" s="2"/>
      <c r="O77" s="2">
        <v>1</v>
      </c>
      <c r="P77" s="29">
        <f t="shared" si="3"/>
        <v>2</v>
      </c>
      <c r="Q77" s="162"/>
    </row>
    <row r="78" spans="1:17" ht="26.25" thickBot="1">
      <c r="A78" s="116">
        <v>75</v>
      </c>
      <c r="B78" s="116" t="s">
        <v>136</v>
      </c>
      <c r="C78" s="2"/>
      <c r="D78" s="2" t="s">
        <v>1618</v>
      </c>
      <c r="E78" s="2"/>
      <c r="F78" s="2"/>
      <c r="G78" s="2"/>
      <c r="H78" s="2">
        <v>1</v>
      </c>
      <c r="I78" s="2"/>
      <c r="J78" s="2"/>
      <c r="K78" s="2"/>
      <c r="L78" s="2"/>
      <c r="M78" s="2"/>
      <c r="N78" s="2"/>
      <c r="O78" s="2">
        <v>1</v>
      </c>
      <c r="P78" s="29">
        <f t="shared" si="3"/>
        <v>2</v>
      </c>
      <c r="Q78" s="162"/>
    </row>
    <row r="79" spans="1:17" ht="13.5" thickBot="1">
      <c r="A79" s="116">
        <v>76</v>
      </c>
      <c r="B79" s="135" t="s">
        <v>143</v>
      </c>
      <c r="C79" s="14"/>
      <c r="D79" s="14" t="s">
        <v>144</v>
      </c>
      <c r="E79" s="20"/>
      <c r="F79" s="20"/>
      <c r="G79" s="20"/>
      <c r="H79" s="20">
        <v>1</v>
      </c>
      <c r="I79" s="20"/>
      <c r="J79" s="20"/>
      <c r="K79" s="20"/>
      <c r="L79" s="20"/>
      <c r="M79" s="20"/>
      <c r="N79" s="20"/>
      <c r="O79" s="20">
        <v>1</v>
      </c>
      <c r="P79" s="29">
        <f t="shared" si="3"/>
        <v>2</v>
      </c>
      <c r="Q79" s="162"/>
    </row>
    <row r="80" spans="1:17" ht="13.5" thickBot="1">
      <c r="A80" s="116">
        <v>77</v>
      </c>
      <c r="B80" s="135" t="s">
        <v>594</v>
      </c>
      <c r="C80" s="20">
        <v>1995</v>
      </c>
      <c r="D80" s="14" t="s">
        <v>127</v>
      </c>
      <c r="E80" s="20"/>
      <c r="F80" s="20"/>
      <c r="G80" s="20"/>
      <c r="H80" s="20"/>
      <c r="I80" s="20"/>
      <c r="J80" s="20">
        <v>1</v>
      </c>
      <c r="K80" s="20"/>
      <c r="L80" s="20"/>
      <c r="M80" s="20"/>
      <c r="N80" s="20"/>
      <c r="O80" s="20">
        <v>1</v>
      </c>
      <c r="P80" s="29">
        <f t="shared" si="3"/>
        <v>2</v>
      </c>
      <c r="Q80" s="162"/>
    </row>
    <row r="81" spans="1:17" ht="13.5" thickBot="1">
      <c r="A81" s="116">
        <v>78</v>
      </c>
      <c r="B81" s="135" t="s">
        <v>601</v>
      </c>
      <c r="C81" s="14">
        <v>1963</v>
      </c>
      <c r="D81" s="14" t="s">
        <v>132</v>
      </c>
      <c r="E81" s="20"/>
      <c r="F81" s="20"/>
      <c r="G81" s="20"/>
      <c r="H81" s="20"/>
      <c r="I81" s="20"/>
      <c r="J81" s="20">
        <v>1</v>
      </c>
      <c r="K81" s="20"/>
      <c r="L81" s="20"/>
      <c r="M81" s="20"/>
      <c r="N81" s="20"/>
      <c r="O81" s="20">
        <v>1</v>
      </c>
      <c r="P81" s="29">
        <f t="shared" si="3"/>
        <v>2</v>
      </c>
      <c r="Q81" s="162"/>
    </row>
    <row r="82" spans="1:17" ht="13.5" thickBot="1">
      <c r="A82" s="116">
        <v>79</v>
      </c>
      <c r="B82" s="135" t="s">
        <v>606</v>
      </c>
      <c r="C82" s="14">
        <v>1949</v>
      </c>
      <c r="D82" s="14" t="s">
        <v>607</v>
      </c>
      <c r="E82" s="20"/>
      <c r="F82" s="20"/>
      <c r="G82" s="20"/>
      <c r="H82" s="20"/>
      <c r="I82" s="20"/>
      <c r="J82" s="20">
        <v>1</v>
      </c>
      <c r="K82" s="20"/>
      <c r="L82" s="20"/>
      <c r="M82" s="20"/>
      <c r="N82" s="20"/>
      <c r="O82" s="20">
        <v>1</v>
      </c>
      <c r="P82" s="29">
        <f t="shared" si="3"/>
        <v>2</v>
      </c>
      <c r="Q82" s="162"/>
    </row>
    <row r="83" spans="1:17" ht="13.5" thickBot="1">
      <c r="A83" s="116">
        <v>80</v>
      </c>
      <c r="B83" s="135" t="s">
        <v>609</v>
      </c>
      <c r="C83" s="14">
        <v>1956</v>
      </c>
      <c r="D83" s="14" t="s">
        <v>132</v>
      </c>
      <c r="E83" s="20"/>
      <c r="F83" s="20"/>
      <c r="G83" s="20"/>
      <c r="H83" s="20"/>
      <c r="I83" s="20"/>
      <c r="J83" s="20">
        <v>1</v>
      </c>
      <c r="K83" s="20"/>
      <c r="L83" s="20"/>
      <c r="M83" s="20"/>
      <c r="N83" s="20"/>
      <c r="O83" s="20">
        <v>1</v>
      </c>
      <c r="P83" s="29">
        <f t="shared" si="3"/>
        <v>2</v>
      </c>
      <c r="Q83" s="162"/>
    </row>
    <row r="84" spans="1:17" ht="13.5" thickBot="1">
      <c r="A84" s="116">
        <v>81</v>
      </c>
      <c r="B84" s="135" t="s">
        <v>610</v>
      </c>
      <c r="C84" s="14">
        <v>1946</v>
      </c>
      <c r="D84" s="14" t="s">
        <v>611</v>
      </c>
      <c r="E84" s="20"/>
      <c r="F84" s="20"/>
      <c r="G84" s="20"/>
      <c r="H84" s="20"/>
      <c r="I84" s="20"/>
      <c r="J84" s="20">
        <v>1</v>
      </c>
      <c r="K84" s="20"/>
      <c r="L84" s="20"/>
      <c r="M84" s="20"/>
      <c r="N84" s="20"/>
      <c r="O84" s="20">
        <v>1</v>
      </c>
      <c r="P84" s="29">
        <f t="shared" si="3"/>
        <v>2</v>
      </c>
      <c r="Q84" s="162"/>
    </row>
    <row r="85" spans="1:17" ht="13.5" thickBot="1">
      <c r="A85" s="116">
        <v>82</v>
      </c>
      <c r="B85" s="135" t="s">
        <v>733</v>
      </c>
      <c r="C85" s="14">
        <v>1962</v>
      </c>
      <c r="D85" s="14" t="s">
        <v>132</v>
      </c>
      <c r="E85" s="20"/>
      <c r="F85" s="20"/>
      <c r="G85" s="20"/>
      <c r="H85" s="20"/>
      <c r="I85" s="20"/>
      <c r="J85" s="20">
        <v>1</v>
      </c>
      <c r="K85" s="20"/>
      <c r="L85" s="20"/>
      <c r="M85" s="20"/>
      <c r="N85" s="20"/>
      <c r="O85" s="20">
        <v>1</v>
      </c>
      <c r="P85" s="29">
        <f t="shared" si="3"/>
        <v>2</v>
      </c>
      <c r="Q85" s="162"/>
    </row>
    <row r="86" spans="1:17" ht="13.5" thickBot="1">
      <c r="A86" s="116">
        <v>83</v>
      </c>
      <c r="B86" s="135" t="s">
        <v>1130</v>
      </c>
      <c r="C86" s="14"/>
      <c r="D86" s="14" t="s">
        <v>1131</v>
      </c>
      <c r="E86" s="20"/>
      <c r="F86" s="20"/>
      <c r="G86" s="20"/>
      <c r="H86" s="20"/>
      <c r="I86" s="20"/>
      <c r="J86" s="20"/>
      <c r="K86" s="20"/>
      <c r="L86" s="20"/>
      <c r="M86" s="20"/>
      <c r="N86" s="20">
        <v>1</v>
      </c>
      <c r="O86" s="20">
        <v>1</v>
      </c>
      <c r="P86" s="29">
        <f t="shared" si="3"/>
        <v>2</v>
      </c>
      <c r="Q86" s="162"/>
    </row>
    <row r="87" spans="1:17" ht="13.5" thickBot="1">
      <c r="A87" s="116">
        <v>84</v>
      </c>
      <c r="B87" s="135" t="s">
        <v>1132</v>
      </c>
      <c r="C87" s="14"/>
      <c r="D87" s="14" t="s">
        <v>1618</v>
      </c>
      <c r="E87" s="20"/>
      <c r="F87" s="20"/>
      <c r="G87" s="20"/>
      <c r="H87" s="20"/>
      <c r="I87" s="20"/>
      <c r="J87" s="20"/>
      <c r="K87" s="20"/>
      <c r="L87" s="20"/>
      <c r="M87" s="20"/>
      <c r="N87" s="20">
        <v>1</v>
      </c>
      <c r="O87" s="20">
        <v>1</v>
      </c>
      <c r="P87" s="29">
        <f t="shared" si="3"/>
        <v>2</v>
      </c>
      <c r="Q87" s="162"/>
    </row>
    <row r="88" spans="1:17" ht="26.25" thickBot="1">
      <c r="A88" s="116">
        <v>85</v>
      </c>
      <c r="B88" s="135" t="s">
        <v>595</v>
      </c>
      <c r="C88" s="14">
        <v>1957</v>
      </c>
      <c r="D88" s="14" t="s">
        <v>118</v>
      </c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>
        <v>2</v>
      </c>
      <c r="P88" s="29">
        <f t="shared" si="3"/>
        <v>2</v>
      </c>
      <c r="Q88" s="162"/>
    </row>
    <row r="89" spans="1:17" ht="13.5" thickBot="1">
      <c r="A89" s="116">
        <v>86</v>
      </c>
      <c r="B89" s="135" t="s">
        <v>1714</v>
      </c>
      <c r="C89" s="14"/>
      <c r="D89" s="14" t="s">
        <v>78</v>
      </c>
      <c r="E89" s="20"/>
      <c r="F89" s="20"/>
      <c r="G89" s="20">
        <v>1</v>
      </c>
      <c r="H89" s="20"/>
      <c r="I89" s="20"/>
      <c r="J89" s="20"/>
      <c r="K89" s="20"/>
      <c r="L89" s="20"/>
      <c r="M89" s="20"/>
      <c r="N89" s="20"/>
      <c r="O89" s="20"/>
      <c r="P89" s="29">
        <f t="shared" si="3"/>
        <v>1</v>
      </c>
      <c r="Q89" s="162"/>
    </row>
    <row r="90" spans="1:17" ht="13.5" thickBot="1">
      <c r="A90" s="116">
        <v>87</v>
      </c>
      <c r="B90" s="116" t="s">
        <v>1795</v>
      </c>
      <c r="C90" s="2"/>
      <c r="D90" s="2" t="s">
        <v>1700</v>
      </c>
      <c r="E90" s="2"/>
      <c r="F90" s="2"/>
      <c r="G90" s="2"/>
      <c r="H90" s="2">
        <v>1</v>
      </c>
      <c r="I90" s="2"/>
      <c r="J90" s="2"/>
      <c r="K90" s="2"/>
      <c r="L90" s="2"/>
      <c r="M90" s="2"/>
      <c r="N90" s="2"/>
      <c r="O90" s="2"/>
      <c r="P90" s="29">
        <f t="shared" si="3"/>
        <v>1</v>
      </c>
      <c r="Q90" s="162"/>
    </row>
    <row r="91" spans="1:17" ht="13.5" thickBot="1">
      <c r="A91" s="116">
        <v>88</v>
      </c>
      <c r="B91" s="116" t="s">
        <v>100</v>
      </c>
      <c r="C91" s="2"/>
      <c r="D91" s="2" t="s">
        <v>1700</v>
      </c>
      <c r="E91" s="2"/>
      <c r="F91" s="2"/>
      <c r="G91" s="2"/>
      <c r="H91" s="2">
        <v>1</v>
      </c>
      <c r="I91" s="2"/>
      <c r="J91" s="2"/>
      <c r="K91" s="2"/>
      <c r="L91" s="2"/>
      <c r="M91" s="2"/>
      <c r="N91" s="2"/>
      <c r="O91" s="2"/>
      <c r="P91" s="29">
        <f t="shared" si="3"/>
        <v>1</v>
      </c>
      <c r="Q91" s="162"/>
    </row>
    <row r="92" spans="1:17" ht="13.5" thickBot="1">
      <c r="A92" s="116">
        <v>89</v>
      </c>
      <c r="B92" s="135" t="s">
        <v>101</v>
      </c>
      <c r="C92" s="14"/>
      <c r="D92" s="14" t="s">
        <v>94</v>
      </c>
      <c r="E92" s="20"/>
      <c r="F92" s="20"/>
      <c r="G92" s="20"/>
      <c r="H92" s="2">
        <v>1</v>
      </c>
      <c r="I92" s="20"/>
      <c r="J92" s="20"/>
      <c r="K92" s="20"/>
      <c r="L92" s="20"/>
      <c r="M92" s="20"/>
      <c r="N92" s="20"/>
      <c r="O92" s="20"/>
      <c r="P92" s="29">
        <f t="shared" si="3"/>
        <v>1</v>
      </c>
      <c r="Q92" s="162"/>
    </row>
    <row r="93" spans="1:17" ht="13.5" thickBot="1">
      <c r="A93" s="116">
        <v>90</v>
      </c>
      <c r="B93" s="135" t="s">
        <v>102</v>
      </c>
      <c r="C93" s="14"/>
      <c r="D93" s="14" t="s">
        <v>94</v>
      </c>
      <c r="E93" s="20"/>
      <c r="F93" s="20"/>
      <c r="G93" s="20"/>
      <c r="H93" s="2">
        <v>1</v>
      </c>
      <c r="I93" s="20"/>
      <c r="J93" s="20"/>
      <c r="K93" s="20"/>
      <c r="L93" s="20"/>
      <c r="M93" s="20"/>
      <c r="N93" s="20"/>
      <c r="O93" s="20"/>
      <c r="P93" s="29">
        <f t="shared" si="3"/>
        <v>1</v>
      </c>
      <c r="Q93" s="162"/>
    </row>
    <row r="94" spans="1:17" ht="13.5" thickBot="1">
      <c r="A94" s="116">
        <v>91</v>
      </c>
      <c r="B94" s="135" t="s">
        <v>103</v>
      </c>
      <c r="C94" s="14"/>
      <c r="D94" s="14" t="s">
        <v>104</v>
      </c>
      <c r="E94" s="20"/>
      <c r="F94" s="20"/>
      <c r="G94" s="20"/>
      <c r="H94" s="2">
        <v>1</v>
      </c>
      <c r="I94" s="20"/>
      <c r="J94" s="20"/>
      <c r="K94" s="20"/>
      <c r="L94" s="20"/>
      <c r="M94" s="20"/>
      <c r="N94" s="20"/>
      <c r="O94" s="20"/>
      <c r="P94" s="29">
        <f t="shared" si="3"/>
        <v>1</v>
      </c>
      <c r="Q94" s="162"/>
    </row>
    <row r="95" spans="1:17" ht="13.5" thickBot="1">
      <c r="A95" s="116">
        <v>92</v>
      </c>
      <c r="B95" s="135" t="s">
        <v>105</v>
      </c>
      <c r="C95" s="14"/>
      <c r="D95" s="14" t="s">
        <v>1700</v>
      </c>
      <c r="E95" s="20"/>
      <c r="F95" s="20"/>
      <c r="G95" s="20"/>
      <c r="H95" s="2">
        <v>1</v>
      </c>
      <c r="I95" s="20"/>
      <c r="J95" s="20"/>
      <c r="K95" s="20"/>
      <c r="L95" s="20"/>
      <c r="M95" s="20"/>
      <c r="N95" s="20"/>
      <c r="O95" s="20"/>
      <c r="P95" s="29">
        <f t="shared" si="3"/>
        <v>1</v>
      </c>
      <c r="Q95" s="162"/>
    </row>
    <row r="96" spans="1:17" ht="13.5" thickBot="1">
      <c r="A96" s="116">
        <v>93</v>
      </c>
      <c r="B96" s="135" t="s">
        <v>106</v>
      </c>
      <c r="C96" s="14"/>
      <c r="D96" s="14" t="s">
        <v>1700</v>
      </c>
      <c r="E96" s="20"/>
      <c r="F96" s="20"/>
      <c r="G96" s="20"/>
      <c r="H96" s="2">
        <v>1</v>
      </c>
      <c r="I96" s="20"/>
      <c r="J96" s="20"/>
      <c r="K96" s="20"/>
      <c r="L96" s="20"/>
      <c r="M96" s="20"/>
      <c r="N96" s="20"/>
      <c r="O96" s="20"/>
      <c r="P96" s="29">
        <f t="shared" si="3"/>
        <v>1</v>
      </c>
      <c r="Q96" s="162"/>
    </row>
    <row r="97" spans="1:17" ht="13.5" thickBot="1">
      <c r="A97" s="116">
        <v>94</v>
      </c>
      <c r="B97" s="135" t="s">
        <v>107</v>
      </c>
      <c r="C97" s="14"/>
      <c r="D97" s="14" t="s">
        <v>1700</v>
      </c>
      <c r="E97" s="20"/>
      <c r="F97" s="20"/>
      <c r="G97" s="20"/>
      <c r="H97" s="2">
        <v>1</v>
      </c>
      <c r="I97" s="20"/>
      <c r="J97" s="20"/>
      <c r="K97" s="20"/>
      <c r="L97" s="20"/>
      <c r="M97" s="20"/>
      <c r="N97" s="20"/>
      <c r="O97" s="20"/>
      <c r="P97" s="29">
        <f t="shared" si="3"/>
        <v>1</v>
      </c>
      <c r="Q97" s="162"/>
    </row>
    <row r="98" spans="1:17" ht="13.5" thickBot="1">
      <c r="A98" s="116">
        <v>95</v>
      </c>
      <c r="B98" s="116" t="s">
        <v>108</v>
      </c>
      <c r="C98" s="2"/>
      <c r="D98" s="2" t="s">
        <v>109</v>
      </c>
      <c r="E98" s="2"/>
      <c r="F98" s="2"/>
      <c r="G98" s="2"/>
      <c r="H98" s="2">
        <v>1</v>
      </c>
      <c r="I98" s="2"/>
      <c r="J98" s="2"/>
      <c r="K98" s="2"/>
      <c r="L98" s="2"/>
      <c r="M98" s="2"/>
      <c r="N98" s="2"/>
      <c r="O98" s="2"/>
      <c r="P98" s="29">
        <f t="shared" si="3"/>
        <v>1</v>
      </c>
      <c r="Q98" s="162"/>
    </row>
    <row r="99" spans="1:17" ht="13.5" thickBot="1">
      <c r="A99" s="116">
        <v>96</v>
      </c>
      <c r="B99" s="135" t="s">
        <v>114</v>
      </c>
      <c r="C99" s="14"/>
      <c r="D99" s="14" t="s">
        <v>55</v>
      </c>
      <c r="E99" s="20"/>
      <c r="F99" s="20"/>
      <c r="G99" s="20"/>
      <c r="H99" s="2">
        <v>1</v>
      </c>
      <c r="I99" s="20"/>
      <c r="J99" s="20"/>
      <c r="K99" s="20"/>
      <c r="L99" s="20"/>
      <c r="M99" s="20"/>
      <c r="N99" s="20"/>
      <c r="O99" s="20"/>
      <c r="P99" s="29">
        <f t="shared" si="3"/>
        <v>1</v>
      </c>
      <c r="Q99" s="162"/>
    </row>
    <row r="100" spans="1:17" ht="13.5" thickBot="1">
      <c r="A100" s="116">
        <v>97</v>
      </c>
      <c r="B100" s="116" t="s">
        <v>115</v>
      </c>
      <c r="C100" s="2"/>
      <c r="D100" s="2" t="s">
        <v>55</v>
      </c>
      <c r="E100" s="2"/>
      <c r="F100" s="2"/>
      <c r="G100" s="2"/>
      <c r="H100" s="2">
        <v>1</v>
      </c>
      <c r="I100" s="2"/>
      <c r="J100" s="2"/>
      <c r="K100" s="2"/>
      <c r="L100" s="2"/>
      <c r="M100" s="2"/>
      <c r="N100" s="2"/>
      <c r="O100" s="2"/>
      <c r="P100" s="29">
        <f t="shared" ref="P100:P129" si="4">SUM(E100:O100)</f>
        <v>1</v>
      </c>
      <c r="Q100" s="162"/>
    </row>
    <row r="101" spans="1:17" ht="13.5" thickBot="1">
      <c r="A101" s="116">
        <v>98</v>
      </c>
      <c r="B101" s="135" t="s">
        <v>122</v>
      </c>
      <c r="C101" s="14"/>
      <c r="D101" s="14" t="s">
        <v>55</v>
      </c>
      <c r="E101" s="20"/>
      <c r="F101" s="20"/>
      <c r="G101" s="20"/>
      <c r="H101" s="2">
        <v>1</v>
      </c>
      <c r="I101" s="20"/>
      <c r="J101" s="20"/>
      <c r="K101" s="20"/>
      <c r="L101" s="20"/>
      <c r="M101" s="20"/>
      <c r="N101" s="20"/>
      <c r="O101" s="20"/>
      <c r="P101" s="29">
        <f t="shared" si="4"/>
        <v>1</v>
      </c>
      <c r="Q101" s="162"/>
    </row>
    <row r="102" spans="1:17" ht="13.5" thickBot="1">
      <c r="A102" s="116">
        <v>99</v>
      </c>
      <c r="B102" s="116" t="s">
        <v>126</v>
      </c>
      <c r="C102" s="2"/>
      <c r="D102" s="2" t="s">
        <v>127</v>
      </c>
      <c r="E102" s="2"/>
      <c r="F102" s="2"/>
      <c r="G102" s="2"/>
      <c r="H102" s="2">
        <v>1</v>
      </c>
      <c r="I102" s="2"/>
      <c r="J102" s="2"/>
      <c r="K102" s="2"/>
      <c r="L102" s="2"/>
      <c r="M102" s="2"/>
      <c r="N102" s="2"/>
      <c r="O102" s="2"/>
      <c r="P102" s="29">
        <f t="shared" si="4"/>
        <v>1</v>
      </c>
      <c r="Q102" s="162"/>
    </row>
    <row r="103" spans="1:17" ht="13.5" thickBot="1">
      <c r="A103" s="116">
        <v>100</v>
      </c>
      <c r="B103" s="116" t="s">
        <v>131</v>
      </c>
      <c r="C103" s="2"/>
      <c r="D103" s="2" t="s">
        <v>132</v>
      </c>
      <c r="E103" s="2"/>
      <c r="F103" s="2"/>
      <c r="G103" s="2"/>
      <c r="H103" s="2">
        <v>1</v>
      </c>
      <c r="I103" s="2"/>
      <c r="J103" s="2"/>
      <c r="K103" s="2"/>
      <c r="L103" s="2"/>
      <c r="M103" s="2"/>
      <c r="N103" s="2"/>
      <c r="O103" s="2"/>
      <c r="P103" s="29">
        <f t="shared" si="4"/>
        <v>1</v>
      </c>
      <c r="Q103" s="162"/>
    </row>
    <row r="104" spans="1:17" ht="13.5" thickBot="1">
      <c r="A104" s="116">
        <v>101</v>
      </c>
      <c r="B104" s="135" t="s">
        <v>133</v>
      </c>
      <c r="C104" s="14"/>
      <c r="D104" s="14" t="s">
        <v>127</v>
      </c>
      <c r="E104" s="20"/>
      <c r="F104" s="20"/>
      <c r="G104" s="20"/>
      <c r="H104" s="2">
        <v>1</v>
      </c>
      <c r="I104" s="20"/>
      <c r="J104" s="20"/>
      <c r="K104" s="20"/>
      <c r="L104" s="20"/>
      <c r="M104" s="20"/>
      <c r="N104" s="20"/>
      <c r="O104" s="20"/>
      <c r="P104" s="29">
        <f t="shared" si="4"/>
        <v>1</v>
      </c>
      <c r="Q104" s="162"/>
    </row>
    <row r="105" spans="1:17" ht="26.25" thickBot="1">
      <c r="A105" s="116">
        <v>102</v>
      </c>
      <c r="B105" s="135" t="s">
        <v>137</v>
      </c>
      <c r="C105" s="14"/>
      <c r="D105" s="14" t="s">
        <v>118</v>
      </c>
      <c r="E105" s="20"/>
      <c r="F105" s="20"/>
      <c r="G105" s="20"/>
      <c r="H105" s="20">
        <v>1</v>
      </c>
      <c r="I105" s="20"/>
      <c r="J105" s="20"/>
      <c r="K105" s="20"/>
      <c r="L105" s="20"/>
      <c r="M105" s="20"/>
      <c r="N105" s="20"/>
      <c r="O105" s="20"/>
      <c r="P105" s="29">
        <f t="shared" si="4"/>
        <v>1</v>
      </c>
      <c r="Q105" s="162"/>
    </row>
    <row r="106" spans="1:17" ht="13.5" thickBot="1">
      <c r="A106" s="116">
        <v>103</v>
      </c>
      <c r="B106" s="116" t="s">
        <v>138</v>
      </c>
      <c r="C106" s="2"/>
      <c r="D106" s="2" t="s">
        <v>50</v>
      </c>
      <c r="E106" s="2"/>
      <c r="F106" s="2"/>
      <c r="G106" s="2"/>
      <c r="H106" s="2">
        <v>1</v>
      </c>
      <c r="I106" s="2"/>
      <c r="J106" s="2"/>
      <c r="K106" s="2"/>
      <c r="L106" s="2"/>
      <c r="M106" s="2"/>
      <c r="N106" s="2"/>
      <c r="O106" s="2"/>
      <c r="P106" s="29">
        <f t="shared" si="4"/>
        <v>1</v>
      </c>
      <c r="Q106" s="162"/>
    </row>
    <row r="107" spans="1:17" ht="13.5" thickBot="1">
      <c r="A107" s="116">
        <v>104</v>
      </c>
      <c r="B107" s="116" t="s">
        <v>140</v>
      </c>
      <c r="C107" s="2"/>
      <c r="D107" s="2" t="s">
        <v>1618</v>
      </c>
      <c r="E107" s="2"/>
      <c r="F107" s="2"/>
      <c r="G107" s="2"/>
      <c r="H107" s="2">
        <v>1</v>
      </c>
      <c r="I107" s="2"/>
      <c r="J107" s="2"/>
      <c r="K107" s="2"/>
      <c r="L107" s="2"/>
      <c r="M107" s="2"/>
      <c r="N107" s="2"/>
      <c r="O107" s="2"/>
      <c r="P107" s="29">
        <f t="shared" si="4"/>
        <v>1</v>
      </c>
      <c r="Q107" s="162"/>
    </row>
    <row r="108" spans="1:17" ht="13.5" thickBot="1">
      <c r="A108" s="116">
        <v>105</v>
      </c>
      <c r="B108" s="135" t="s">
        <v>141</v>
      </c>
      <c r="C108" s="14"/>
      <c r="D108" s="14" t="s">
        <v>127</v>
      </c>
      <c r="E108" s="20"/>
      <c r="F108" s="20"/>
      <c r="G108" s="20"/>
      <c r="H108" s="20">
        <v>1</v>
      </c>
      <c r="I108" s="20"/>
      <c r="J108" s="20"/>
      <c r="K108" s="20"/>
      <c r="L108" s="20"/>
      <c r="M108" s="20"/>
      <c r="N108" s="20"/>
      <c r="O108" s="20"/>
      <c r="P108" s="29">
        <f t="shared" si="4"/>
        <v>1</v>
      </c>
      <c r="Q108" s="162"/>
    </row>
    <row r="109" spans="1:17" ht="13.5" thickBot="1">
      <c r="A109" s="116">
        <v>106</v>
      </c>
      <c r="B109" s="135" t="s">
        <v>142</v>
      </c>
      <c r="C109" s="14"/>
      <c r="D109" s="14" t="s">
        <v>1618</v>
      </c>
      <c r="E109" s="20"/>
      <c r="F109" s="20"/>
      <c r="G109" s="20"/>
      <c r="H109" s="20">
        <v>1</v>
      </c>
      <c r="I109" s="20"/>
      <c r="J109" s="20"/>
      <c r="K109" s="20"/>
      <c r="L109" s="20"/>
      <c r="M109" s="20"/>
      <c r="N109" s="20"/>
      <c r="O109" s="20"/>
      <c r="P109" s="125">
        <f t="shared" si="4"/>
        <v>1</v>
      </c>
      <c r="Q109" s="162"/>
    </row>
    <row r="110" spans="1:17" ht="13.5" thickBot="1">
      <c r="A110" s="116">
        <v>107</v>
      </c>
      <c r="B110" s="116" t="s">
        <v>145</v>
      </c>
      <c r="C110" s="2"/>
      <c r="D110" s="2" t="s">
        <v>1618</v>
      </c>
      <c r="E110" s="2"/>
      <c r="F110" s="2"/>
      <c r="G110" s="2"/>
      <c r="H110" s="2">
        <v>1</v>
      </c>
      <c r="I110" s="2"/>
      <c r="J110" s="2"/>
      <c r="K110" s="2"/>
      <c r="L110" s="2"/>
      <c r="M110" s="2"/>
      <c r="N110" s="2"/>
      <c r="O110" s="2"/>
      <c r="P110" s="29">
        <f t="shared" si="4"/>
        <v>1</v>
      </c>
      <c r="Q110" s="162"/>
    </row>
    <row r="111" spans="1:17" ht="13.5" thickBot="1">
      <c r="A111" s="116">
        <v>108</v>
      </c>
      <c r="B111" s="135" t="s">
        <v>146</v>
      </c>
      <c r="C111" s="14"/>
      <c r="D111" s="14" t="s">
        <v>147</v>
      </c>
      <c r="E111" s="20"/>
      <c r="F111" s="20"/>
      <c r="G111" s="20"/>
      <c r="H111" s="20">
        <v>1</v>
      </c>
      <c r="I111" s="20"/>
      <c r="J111" s="20"/>
      <c r="K111" s="20"/>
      <c r="L111" s="20"/>
      <c r="M111" s="20"/>
      <c r="N111" s="20"/>
      <c r="O111" s="20"/>
      <c r="P111" s="29">
        <f t="shared" si="4"/>
        <v>1</v>
      </c>
      <c r="Q111" s="162"/>
    </row>
    <row r="112" spans="1:17" ht="26.25" thickBot="1">
      <c r="A112" s="116">
        <v>109</v>
      </c>
      <c r="B112" s="135" t="s">
        <v>149</v>
      </c>
      <c r="C112" s="14"/>
      <c r="D112" s="14" t="s">
        <v>118</v>
      </c>
      <c r="E112" s="20"/>
      <c r="F112" s="20"/>
      <c r="G112" s="20"/>
      <c r="H112" s="20">
        <v>1</v>
      </c>
      <c r="I112" s="20"/>
      <c r="J112" s="20"/>
      <c r="K112" s="20"/>
      <c r="L112" s="20"/>
      <c r="M112" s="20"/>
      <c r="N112" s="20"/>
      <c r="O112" s="20"/>
      <c r="P112" s="29">
        <f t="shared" si="4"/>
        <v>1</v>
      </c>
      <c r="Q112" s="162"/>
    </row>
    <row r="113" spans="1:17" ht="13.5" thickBot="1">
      <c r="A113" s="116">
        <v>110</v>
      </c>
      <c r="B113" s="135" t="s">
        <v>150</v>
      </c>
      <c r="C113" s="20"/>
      <c r="D113" s="14" t="s">
        <v>151</v>
      </c>
      <c r="E113" s="20"/>
      <c r="F113" s="20"/>
      <c r="G113" s="20"/>
      <c r="H113" s="20">
        <v>1</v>
      </c>
      <c r="I113" s="20"/>
      <c r="J113" s="20"/>
      <c r="K113" s="20"/>
      <c r="L113" s="20"/>
      <c r="M113" s="20"/>
      <c r="N113" s="20"/>
      <c r="O113" s="20"/>
      <c r="P113" s="29">
        <f t="shared" si="4"/>
        <v>1</v>
      </c>
      <c r="Q113" s="162"/>
    </row>
    <row r="114" spans="1:17" ht="13.5" thickBot="1">
      <c r="A114" s="116">
        <v>111</v>
      </c>
      <c r="B114" s="135" t="s">
        <v>152</v>
      </c>
      <c r="C114" s="14"/>
      <c r="D114" s="14" t="s">
        <v>1618</v>
      </c>
      <c r="E114" s="20"/>
      <c r="F114" s="20"/>
      <c r="G114" s="20"/>
      <c r="H114" s="20">
        <v>1</v>
      </c>
      <c r="I114" s="20"/>
      <c r="J114" s="20"/>
      <c r="K114" s="20"/>
      <c r="L114" s="20"/>
      <c r="M114" s="20"/>
      <c r="N114" s="20"/>
      <c r="O114" s="20"/>
      <c r="P114" s="29">
        <f t="shared" si="4"/>
        <v>1</v>
      </c>
      <c r="Q114" s="162"/>
    </row>
    <row r="115" spans="1:17" ht="13.5" thickBot="1">
      <c r="A115" s="116">
        <v>112</v>
      </c>
      <c r="B115" s="135" t="s">
        <v>153</v>
      </c>
      <c r="C115" s="14"/>
      <c r="D115" s="14" t="s">
        <v>1700</v>
      </c>
      <c r="E115" s="20"/>
      <c r="F115" s="20"/>
      <c r="G115" s="20"/>
      <c r="H115" s="20">
        <v>1</v>
      </c>
      <c r="I115" s="20"/>
      <c r="J115" s="20"/>
      <c r="K115" s="20"/>
      <c r="L115" s="20"/>
      <c r="M115" s="20"/>
      <c r="N115" s="20"/>
      <c r="O115" s="20"/>
      <c r="P115" s="29">
        <f t="shared" si="4"/>
        <v>1</v>
      </c>
      <c r="Q115" s="162"/>
    </row>
    <row r="116" spans="1:17" ht="13.5" thickBot="1">
      <c r="A116" s="116">
        <v>113</v>
      </c>
      <c r="B116" s="135" t="s">
        <v>154</v>
      </c>
      <c r="C116" s="14"/>
      <c r="D116" s="14" t="s">
        <v>127</v>
      </c>
      <c r="E116" s="20"/>
      <c r="F116" s="20"/>
      <c r="G116" s="20"/>
      <c r="H116" s="20">
        <v>1</v>
      </c>
      <c r="I116" s="20"/>
      <c r="J116" s="20"/>
      <c r="K116" s="20"/>
      <c r="L116" s="20"/>
      <c r="M116" s="20"/>
      <c r="N116" s="20"/>
      <c r="O116" s="20"/>
      <c r="P116" s="29">
        <f t="shared" si="4"/>
        <v>1</v>
      </c>
      <c r="Q116" s="162"/>
    </row>
    <row r="117" spans="1:17" ht="13.5" thickBot="1">
      <c r="A117" s="116">
        <v>114</v>
      </c>
      <c r="B117" s="135" t="s">
        <v>155</v>
      </c>
      <c r="C117" s="14"/>
      <c r="D117" s="14" t="s">
        <v>127</v>
      </c>
      <c r="E117" s="20"/>
      <c r="F117" s="20"/>
      <c r="G117" s="20"/>
      <c r="H117" s="20">
        <v>1</v>
      </c>
      <c r="I117" s="20"/>
      <c r="J117" s="20"/>
      <c r="K117" s="20"/>
      <c r="L117" s="20"/>
      <c r="M117" s="20"/>
      <c r="N117" s="20"/>
      <c r="O117" s="20"/>
      <c r="P117" s="29">
        <f t="shared" si="4"/>
        <v>1</v>
      </c>
      <c r="Q117" s="162"/>
    </row>
    <row r="118" spans="1:17" ht="13.5" thickBot="1">
      <c r="A118" s="116">
        <v>115</v>
      </c>
      <c r="B118" s="135" t="s">
        <v>156</v>
      </c>
      <c r="C118" s="14"/>
      <c r="D118" s="14" t="s">
        <v>127</v>
      </c>
      <c r="E118" s="20"/>
      <c r="F118" s="20"/>
      <c r="G118" s="20"/>
      <c r="H118" s="20">
        <v>1</v>
      </c>
      <c r="I118" s="20"/>
      <c r="J118" s="20"/>
      <c r="K118" s="20"/>
      <c r="L118" s="20"/>
      <c r="M118" s="20"/>
      <c r="N118" s="20"/>
      <c r="O118" s="20"/>
      <c r="P118" s="29">
        <f t="shared" si="4"/>
        <v>1</v>
      </c>
      <c r="Q118" s="162"/>
    </row>
    <row r="119" spans="1:17" ht="13.5" thickBot="1">
      <c r="A119" s="116">
        <v>116</v>
      </c>
      <c r="B119" s="135" t="s">
        <v>593</v>
      </c>
      <c r="C119" s="14">
        <v>1992</v>
      </c>
      <c r="D119" s="14" t="s">
        <v>1700</v>
      </c>
      <c r="E119" s="20"/>
      <c r="F119" s="20"/>
      <c r="G119" s="20"/>
      <c r="H119" s="20"/>
      <c r="I119" s="20"/>
      <c r="J119" s="20">
        <v>1</v>
      </c>
      <c r="K119" s="20"/>
      <c r="L119" s="20"/>
      <c r="M119" s="20"/>
      <c r="N119" s="20"/>
      <c r="O119" s="20"/>
      <c r="P119" s="29">
        <f t="shared" si="4"/>
        <v>1</v>
      </c>
      <c r="Q119" s="162"/>
    </row>
    <row r="120" spans="1:17" ht="26.25" thickBot="1">
      <c r="A120" s="116">
        <v>117</v>
      </c>
      <c r="B120" s="135" t="s">
        <v>595</v>
      </c>
      <c r="C120" s="14">
        <v>1957</v>
      </c>
      <c r="D120" s="14" t="s">
        <v>118</v>
      </c>
      <c r="E120" s="20"/>
      <c r="F120" s="20"/>
      <c r="G120" s="20"/>
      <c r="H120" s="20"/>
      <c r="I120" s="20"/>
      <c r="J120" s="20">
        <v>1</v>
      </c>
      <c r="K120" s="20"/>
      <c r="L120" s="20"/>
      <c r="M120" s="20"/>
      <c r="N120" s="20"/>
      <c r="O120" s="20"/>
      <c r="P120" s="29">
        <f t="shared" si="4"/>
        <v>1</v>
      </c>
      <c r="Q120" s="162"/>
    </row>
    <row r="121" spans="1:17" ht="13.5" thickBot="1">
      <c r="A121" s="116">
        <v>118</v>
      </c>
      <c r="B121" s="135" t="s">
        <v>596</v>
      </c>
      <c r="C121" s="14">
        <v>1992</v>
      </c>
      <c r="D121" s="14" t="s">
        <v>127</v>
      </c>
      <c r="E121" s="20"/>
      <c r="F121" s="20"/>
      <c r="G121" s="20"/>
      <c r="H121" s="20"/>
      <c r="I121" s="20"/>
      <c r="J121" s="20">
        <v>1</v>
      </c>
      <c r="K121" s="20"/>
      <c r="L121" s="20"/>
      <c r="M121" s="20"/>
      <c r="N121" s="20"/>
      <c r="O121" s="20"/>
      <c r="P121" s="29">
        <f t="shared" si="4"/>
        <v>1</v>
      </c>
      <c r="Q121" s="162"/>
    </row>
    <row r="122" spans="1:17" ht="13.5" thickBot="1">
      <c r="A122" s="116">
        <v>119</v>
      </c>
      <c r="B122" s="135" t="s">
        <v>597</v>
      </c>
      <c r="C122" s="14">
        <v>1993</v>
      </c>
      <c r="D122" s="14" t="s">
        <v>92</v>
      </c>
      <c r="E122" s="20"/>
      <c r="F122" s="20"/>
      <c r="G122" s="20"/>
      <c r="H122" s="20"/>
      <c r="I122" s="20"/>
      <c r="J122" s="20">
        <v>1</v>
      </c>
      <c r="K122" s="20"/>
      <c r="L122" s="20"/>
      <c r="M122" s="20"/>
      <c r="N122" s="20"/>
      <c r="O122" s="20"/>
      <c r="P122" s="29">
        <f t="shared" si="4"/>
        <v>1</v>
      </c>
      <c r="Q122" s="162"/>
    </row>
    <row r="123" spans="1:17" ht="13.5" thickBot="1">
      <c r="A123" s="116">
        <v>120</v>
      </c>
      <c r="B123" s="135" t="s">
        <v>598</v>
      </c>
      <c r="C123" s="14">
        <v>1975</v>
      </c>
      <c r="D123" s="14" t="s">
        <v>132</v>
      </c>
      <c r="E123" s="20"/>
      <c r="F123" s="20"/>
      <c r="G123" s="20"/>
      <c r="H123" s="20"/>
      <c r="I123" s="20"/>
      <c r="J123" s="20">
        <v>1</v>
      </c>
      <c r="K123" s="20"/>
      <c r="L123" s="20"/>
      <c r="M123" s="20"/>
      <c r="N123" s="20"/>
      <c r="O123" s="20"/>
      <c r="P123" s="29">
        <f t="shared" si="4"/>
        <v>1</v>
      </c>
      <c r="Q123" s="162"/>
    </row>
    <row r="124" spans="1:17" ht="13.5" thickBot="1">
      <c r="A124" s="116">
        <v>121</v>
      </c>
      <c r="B124" s="135" t="s">
        <v>599</v>
      </c>
      <c r="C124" s="14"/>
      <c r="D124" s="14" t="s">
        <v>600</v>
      </c>
      <c r="E124" s="20"/>
      <c r="F124" s="20"/>
      <c r="G124" s="20"/>
      <c r="H124" s="20"/>
      <c r="I124" s="20"/>
      <c r="J124" s="20">
        <v>1</v>
      </c>
      <c r="K124" s="20"/>
      <c r="L124" s="20"/>
      <c r="M124" s="20"/>
      <c r="N124" s="20"/>
      <c r="O124" s="20"/>
      <c r="P124" s="29">
        <f t="shared" si="4"/>
        <v>1</v>
      </c>
      <c r="Q124" s="162"/>
    </row>
    <row r="125" spans="1:17" ht="13.5" thickBot="1">
      <c r="A125" s="116">
        <v>122</v>
      </c>
      <c r="B125" s="135" t="s">
        <v>602</v>
      </c>
      <c r="C125" s="14">
        <v>1980</v>
      </c>
      <c r="D125" s="14" t="s">
        <v>1556</v>
      </c>
      <c r="E125" s="20"/>
      <c r="F125" s="20"/>
      <c r="G125" s="20"/>
      <c r="H125" s="20"/>
      <c r="I125" s="20"/>
      <c r="J125" s="20">
        <v>1</v>
      </c>
      <c r="K125" s="20"/>
      <c r="L125" s="20"/>
      <c r="M125" s="20"/>
      <c r="N125" s="20"/>
      <c r="O125" s="20"/>
      <c r="P125" s="29">
        <f t="shared" si="4"/>
        <v>1</v>
      </c>
      <c r="Q125" s="162"/>
    </row>
    <row r="126" spans="1:17" ht="13.5" thickBot="1">
      <c r="A126" s="116">
        <v>123</v>
      </c>
      <c r="B126" s="135" t="s">
        <v>603</v>
      </c>
      <c r="C126" s="14">
        <v>1978</v>
      </c>
      <c r="D126" s="14" t="s">
        <v>132</v>
      </c>
      <c r="E126" s="20"/>
      <c r="F126" s="20"/>
      <c r="G126" s="20"/>
      <c r="H126" s="20"/>
      <c r="I126" s="20"/>
      <c r="J126" s="20">
        <v>1</v>
      </c>
      <c r="K126" s="20"/>
      <c r="L126" s="20"/>
      <c r="M126" s="20"/>
      <c r="N126" s="20"/>
      <c r="O126" s="20"/>
      <c r="P126" s="29">
        <f t="shared" si="4"/>
        <v>1</v>
      </c>
      <c r="Q126" s="162"/>
    </row>
    <row r="127" spans="1:17" ht="13.5" thickBot="1">
      <c r="A127" s="116">
        <v>124</v>
      </c>
      <c r="B127" s="135" t="s">
        <v>604</v>
      </c>
      <c r="C127" s="14">
        <v>1961</v>
      </c>
      <c r="D127" s="14" t="s">
        <v>605</v>
      </c>
      <c r="E127" s="20"/>
      <c r="F127" s="20"/>
      <c r="G127" s="20"/>
      <c r="H127" s="20"/>
      <c r="I127" s="20"/>
      <c r="J127" s="20">
        <v>1</v>
      </c>
      <c r="K127" s="20"/>
      <c r="L127" s="20"/>
      <c r="M127" s="20"/>
      <c r="N127" s="20"/>
      <c r="O127" s="20"/>
      <c r="P127" s="29">
        <f t="shared" si="4"/>
        <v>1</v>
      </c>
      <c r="Q127" s="162"/>
    </row>
    <row r="128" spans="1:17" ht="26.25" thickBot="1">
      <c r="A128" s="116">
        <v>125</v>
      </c>
      <c r="B128" s="135" t="s">
        <v>608</v>
      </c>
      <c r="C128" s="14">
        <v>1983</v>
      </c>
      <c r="D128" s="14" t="s">
        <v>605</v>
      </c>
      <c r="E128" s="20"/>
      <c r="F128" s="20"/>
      <c r="G128" s="20"/>
      <c r="H128" s="20"/>
      <c r="I128" s="20"/>
      <c r="J128" s="20">
        <v>1</v>
      </c>
      <c r="K128" s="20"/>
      <c r="L128" s="20"/>
      <c r="M128" s="20"/>
      <c r="N128" s="20"/>
      <c r="O128" s="20"/>
      <c r="P128" s="29">
        <f t="shared" si="4"/>
        <v>1</v>
      </c>
      <c r="Q128" s="162"/>
    </row>
    <row r="129" spans="1:17" ht="13.5" thickBot="1">
      <c r="A129" s="116">
        <v>126</v>
      </c>
      <c r="B129" s="135" t="s">
        <v>612</v>
      </c>
      <c r="C129" s="20">
        <v>1978</v>
      </c>
      <c r="D129" s="14" t="s">
        <v>132</v>
      </c>
      <c r="E129" s="20"/>
      <c r="F129" s="20"/>
      <c r="G129" s="20"/>
      <c r="H129" s="20"/>
      <c r="I129" s="20"/>
      <c r="J129" s="20">
        <v>1</v>
      </c>
      <c r="K129" s="20"/>
      <c r="L129" s="20"/>
      <c r="M129" s="20"/>
      <c r="N129" s="20"/>
      <c r="O129" s="20"/>
      <c r="P129" s="29">
        <f t="shared" si="4"/>
        <v>1</v>
      </c>
      <c r="Q129" s="162"/>
    </row>
    <row r="130" spans="1:17" ht="26.25" thickBot="1">
      <c r="A130" s="116">
        <v>127</v>
      </c>
      <c r="B130" s="135" t="s">
        <v>1349</v>
      </c>
      <c r="C130" s="14">
        <v>1955</v>
      </c>
      <c r="D130" s="14" t="s">
        <v>1350</v>
      </c>
      <c r="E130" s="20"/>
      <c r="F130" s="20" t="s">
        <v>453</v>
      </c>
      <c r="G130" s="20" t="s">
        <v>453</v>
      </c>
      <c r="H130" s="20"/>
      <c r="I130" s="20"/>
      <c r="J130" s="20"/>
      <c r="K130" s="20"/>
      <c r="L130" s="20"/>
      <c r="M130" s="20"/>
      <c r="N130" s="20" t="s">
        <v>453</v>
      </c>
      <c r="O130" s="20">
        <v>1</v>
      </c>
      <c r="P130" s="29">
        <v>1</v>
      </c>
      <c r="Q130" s="162"/>
    </row>
    <row r="131" spans="1:17" ht="13.5" thickBot="1">
      <c r="A131" s="116">
        <v>128</v>
      </c>
      <c r="B131" s="135" t="s">
        <v>739</v>
      </c>
      <c r="C131" s="14">
        <v>1995</v>
      </c>
      <c r="D131" s="14" t="s">
        <v>147</v>
      </c>
      <c r="E131" s="20"/>
      <c r="F131" s="20"/>
      <c r="G131" s="20"/>
      <c r="H131" s="20"/>
      <c r="I131" s="20"/>
      <c r="J131" s="20">
        <v>1</v>
      </c>
      <c r="K131" s="20"/>
      <c r="L131" s="20"/>
      <c r="M131" s="20"/>
      <c r="N131" s="20"/>
      <c r="O131" s="20"/>
      <c r="P131" s="29">
        <f>SUM(E131:O131)</f>
        <v>1</v>
      </c>
      <c r="Q131" s="162"/>
    </row>
    <row r="132" spans="1:17" ht="13.5" thickBot="1">
      <c r="A132" s="116">
        <v>129</v>
      </c>
      <c r="B132" s="135" t="s">
        <v>740</v>
      </c>
      <c r="C132" s="14">
        <v>1978</v>
      </c>
      <c r="D132" s="14" t="s">
        <v>1618</v>
      </c>
      <c r="E132" s="20"/>
      <c r="F132" s="20"/>
      <c r="G132" s="20"/>
      <c r="H132" s="20"/>
      <c r="I132" s="20"/>
      <c r="J132" s="20">
        <v>1</v>
      </c>
      <c r="K132" s="20"/>
      <c r="L132" s="20"/>
      <c r="M132" s="20"/>
      <c r="N132" s="20"/>
      <c r="O132" s="20"/>
      <c r="P132" s="29">
        <f>SUM(E132:O132)</f>
        <v>1</v>
      </c>
      <c r="Q132" s="162"/>
    </row>
    <row r="133" spans="1:17" ht="13.5" thickBot="1">
      <c r="A133" s="116">
        <v>130</v>
      </c>
      <c r="B133" s="135" t="s">
        <v>741</v>
      </c>
      <c r="C133" s="14">
        <v>1987</v>
      </c>
      <c r="D133" s="14" t="s">
        <v>1618</v>
      </c>
      <c r="E133" s="20"/>
      <c r="F133" s="20"/>
      <c r="G133" s="20"/>
      <c r="H133" s="20"/>
      <c r="I133" s="20"/>
      <c r="J133" s="20">
        <v>1</v>
      </c>
      <c r="K133" s="20"/>
      <c r="L133" s="20"/>
      <c r="M133" s="20"/>
      <c r="N133" s="20"/>
      <c r="O133" s="20"/>
      <c r="P133" s="29">
        <f>SUM(E133:O133)</f>
        <v>1</v>
      </c>
      <c r="Q133" s="162"/>
    </row>
    <row r="134" spans="1:17" ht="13.5" thickBot="1">
      <c r="A134" s="116">
        <v>131</v>
      </c>
      <c r="B134" s="135" t="s">
        <v>1133</v>
      </c>
      <c r="C134" s="14"/>
      <c r="D134" s="14" t="s">
        <v>1134</v>
      </c>
      <c r="E134" s="20"/>
      <c r="F134" s="20"/>
      <c r="G134" s="20"/>
      <c r="H134" s="20"/>
      <c r="I134" s="20"/>
      <c r="J134" s="20"/>
      <c r="K134" s="20"/>
      <c r="L134" s="20"/>
      <c r="M134" s="20"/>
      <c r="N134" s="20">
        <v>1</v>
      </c>
      <c r="O134" s="20"/>
      <c r="P134" s="29">
        <f>SUM(E134:O134)</f>
        <v>1</v>
      </c>
      <c r="Q134" s="162"/>
    </row>
    <row r="135" spans="1:17" ht="13.5" thickBot="1">
      <c r="A135" s="116">
        <v>132</v>
      </c>
      <c r="B135" s="135" t="s">
        <v>1135</v>
      </c>
      <c r="C135" s="14"/>
      <c r="D135" s="14" t="s">
        <v>1134</v>
      </c>
      <c r="E135" s="20"/>
      <c r="F135" s="20"/>
      <c r="G135" s="20"/>
      <c r="H135" s="20"/>
      <c r="I135" s="20"/>
      <c r="J135" s="20"/>
      <c r="K135" s="20"/>
      <c r="L135" s="20"/>
      <c r="M135" s="20"/>
      <c r="N135" s="20">
        <v>1</v>
      </c>
      <c r="O135" s="20"/>
      <c r="P135" s="29">
        <v>1</v>
      </c>
      <c r="Q135" s="162"/>
    </row>
    <row r="136" spans="1:17" ht="13.5" thickBot="1">
      <c r="A136" s="116">
        <v>133</v>
      </c>
      <c r="B136" s="135" t="s">
        <v>1348</v>
      </c>
      <c r="C136" s="14">
        <v>1983</v>
      </c>
      <c r="D136" s="14" t="s">
        <v>1337</v>
      </c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>
        <v>1</v>
      </c>
      <c r="P136" s="29">
        <f t="shared" ref="P136:P167" si="5">SUM(E136:O136)</f>
        <v>1</v>
      </c>
      <c r="Q136" s="162"/>
    </row>
    <row r="137" spans="1:17" ht="13.5" thickBot="1">
      <c r="A137" s="116">
        <v>134</v>
      </c>
      <c r="B137" s="135" t="s">
        <v>1351</v>
      </c>
      <c r="C137" s="14">
        <v>1963</v>
      </c>
      <c r="D137" s="14" t="s">
        <v>1352</v>
      </c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>
        <v>1</v>
      </c>
      <c r="P137" s="29">
        <f t="shared" si="5"/>
        <v>1</v>
      </c>
      <c r="Q137" s="162"/>
    </row>
    <row r="138" spans="1:17" ht="13.5" thickBot="1">
      <c r="A138" s="116">
        <v>135</v>
      </c>
      <c r="B138" s="135" t="s">
        <v>1353</v>
      </c>
      <c r="C138" s="14">
        <v>1979</v>
      </c>
      <c r="D138" s="14" t="s">
        <v>1354</v>
      </c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>
        <v>1</v>
      </c>
      <c r="P138" s="29">
        <f t="shared" si="5"/>
        <v>1</v>
      </c>
      <c r="Q138" s="162"/>
    </row>
    <row r="139" spans="1:17" ht="26.25" thickBot="1">
      <c r="A139" s="116">
        <v>136</v>
      </c>
      <c r="B139" s="135" t="s">
        <v>1355</v>
      </c>
      <c r="C139" s="14">
        <v>1990</v>
      </c>
      <c r="D139" s="14" t="s">
        <v>1356</v>
      </c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>
        <v>1</v>
      </c>
      <c r="P139" s="29">
        <f t="shared" si="5"/>
        <v>1</v>
      </c>
      <c r="Q139" s="162"/>
    </row>
    <row r="140" spans="1:17" ht="13.5" thickBot="1">
      <c r="A140" s="116">
        <v>137</v>
      </c>
      <c r="B140" s="135" t="s">
        <v>1357</v>
      </c>
      <c r="C140" s="14">
        <v>1977</v>
      </c>
      <c r="D140" s="14" t="s">
        <v>1358</v>
      </c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>
        <v>1</v>
      </c>
      <c r="P140" s="29">
        <f t="shared" si="5"/>
        <v>1</v>
      </c>
      <c r="Q140" s="162"/>
    </row>
    <row r="141" spans="1:17" ht="13.5" thickBot="1">
      <c r="A141" s="116">
        <v>138</v>
      </c>
      <c r="B141" s="135" t="s">
        <v>1359</v>
      </c>
      <c r="C141" s="14">
        <v>1958</v>
      </c>
      <c r="D141" s="14" t="s">
        <v>1360</v>
      </c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>
        <v>1</v>
      </c>
      <c r="P141" s="29">
        <f t="shared" si="5"/>
        <v>1</v>
      </c>
      <c r="Q141" s="162"/>
    </row>
    <row r="142" spans="1:17" ht="26.25" thickBot="1">
      <c r="A142" s="116">
        <v>139</v>
      </c>
      <c r="B142" s="135" t="s">
        <v>1361</v>
      </c>
      <c r="C142" s="14">
        <v>1958</v>
      </c>
      <c r="D142" s="14" t="s">
        <v>1362</v>
      </c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>
        <v>1</v>
      </c>
      <c r="P142" s="29">
        <f t="shared" si="5"/>
        <v>1</v>
      </c>
      <c r="Q142" s="162"/>
    </row>
    <row r="143" spans="1:17" ht="13.5" thickBot="1">
      <c r="A143" s="116">
        <v>140</v>
      </c>
      <c r="B143" s="135" t="s">
        <v>1363</v>
      </c>
      <c r="C143" s="14">
        <v>1974</v>
      </c>
      <c r="D143" s="14" t="s">
        <v>1364</v>
      </c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>
        <v>1</v>
      </c>
      <c r="P143" s="29">
        <f t="shared" si="5"/>
        <v>1</v>
      </c>
      <c r="Q143" s="162"/>
    </row>
    <row r="144" spans="1:17" ht="13.5" thickBot="1">
      <c r="A144" s="116">
        <v>141</v>
      </c>
      <c r="B144" s="135" t="s">
        <v>1365</v>
      </c>
      <c r="C144" s="14">
        <v>1987</v>
      </c>
      <c r="D144" s="14" t="s">
        <v>132</v>
      </c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>
        <v>1</v>
      </c>
      <c r="P144" s="29">
        <f t="shared" si="5"/>
        <v>1</v>
      </c>
      <c r="Q144" s="162"/>
    </row>
    <row r="145" spans="1:17" ht="13.5" thickBot="1">
      <c r="A145" s="116">
        <v>142</v>
      </c>
      <c r="B145" s="135" t="s">
        <v>1366</v>
      </c>
      <c r="C145" s="14">
        <v>1955</v>
      </c>
      <c r="D145" s="14" t="s">
        <v>1367</v>
      </c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>
        <v>1</v>
      </c>
      <c r="P145" s="29">
        <f t="shared" si="5"/>
        <v>1</v>
      </c>
      <c r="Q145" s="162"/>
    </row>
    <row r="146" spans="1:17" ht="13.5" thickBot="1">
      <c r="A146" s="116">
        <v>143</v>
      </c>
      <c r="B146" s="135" t="s">
        <v>1368</v>
      </c>
      <c r="C146" s="14">
        <v>1963</v>
      </c>
      <c r="D146" s="14" t="s">
        <v>1369</v>
      </c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>
        <v>1</v>
      </c>
      <c r="P146" s="29">
        <f t="shared" si="5"/>
        <v>1</v>
      </c>
      <c r="Q146" s="162"/>
    </row>
    <row r="147" spans="1:17" ht="13.5" thickBot="1">
      <c r="A147" s="116">
        <v>144</v>
      </c>
      <c r="B147" s="135" t="s">
        <v>1370</v>
      </c>
      <c r="C147" s="14">
        <v>1973</v>
      </c>
      <c r="D147" s="14" t="s">
        <v>1352</v>
      </c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>
        <v>1</v>
      </c>
      <c r="P147" s="29">
        <f t="shared" si="5"/>
        <v>1</v>
      </c>
      <c r="Q147" s="162"/>
    </row>
    <row r="148" spans="1:17" ht="13.5" thickBot="1">
      <c r="A148" s="116">
        <v>145</v>
      </c>
      <c r="B148" s="135" t="s">
        <v>1371</v>
      </c>
      <c r="C148" s="14">
        <v>1982</v>
      </c>
      <c r="D148" s="14" t="s">
        <v>1973</v>
      </c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>
        <v>1</v>
      </c>
      <c r="P148" s="29">
        <f t="shared" si="5"/>
        <v>1</v>
      </c>
      <c r="Q148" s="162"/>
    </row>
    <row r="149" spans="1:17" ht="26.25" thickBot="1">
      <c r="A149" s="116">
        <v>146</v>
      </c>
      <c r="B149" s="135" t="s">
        <v>1372</v>
      </c>
      <c r="C149" s="14">
        <v>1994</v>
      </c>
      <c r="D149" s="14" t="s">
        <v>1350</v>
      </c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>
        <v>1</v>
      </c>
      <c r="P149" s="29">
        <f t="shared" si="5"/>
        <v>1</v>
      </c>
      <c r="Q149" s="162"/>
    </row>
    <row r="150" spans="1:17" ht="13.5" thickBot="1">
      <c r="A150" s="116">
        <v>147</v>
      </c>
      <c r="B150" s="135" t="s">
        <v>1373</v>
      </c>
      <c r="C150" s="14">
        <v>1979</v>
      </c>
      <c r="D150" s="14" t="s">
        <v>1374</v>
      </c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>
        <v>1</v>
      </c>
      <c r="P150" s="29">
        <f t="shared" si="5"/>
        <v>1</v>
      </c>
      <c r="Q150" s="162"/>
    </row>
    <row r="151" spans="1:17" ht="13.5" thickBot="1">
      <c r="A151" s="116">
        <v>148</v>
      </c>
      <c r="B151" s="135" t="s">
        <v>1375</v>
      </c>
      <c r="C151" s="14">
        <v>1966</v>
      </c>
      <c r="D151" s="14" t="s">
        <v>1376</v>
      </c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>
        <v>1</v>
      </c>
      <c r="P151" s="29">
        <f t="shared" si="5"/>
        <v>1</v>
      </c>
      <c r="Q151" s="162"/>
    </row>
    <row r="152" spans="1:17" ht="13.5" thickBot="1">
      <c r="A152" s="116">
        <v>149</v>
      </c>
      <c r="B152" s="135" t="s">
        <v>1377</v>
      </c>
      <c r="C152" s="14">
        <v>1968</v>
      </c>
      <c r="D152" s="14" t="s">
        <v>1378</v>
      </c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>
        <v>1</v>
      </c>
      <c r="P152" s="29">
        <f t="shared" si="5"/>
        <v>1</v>
      </c>
      <c r="Q152" s="162"/>
    </row>
    <row r="153" spans="1:17" ht="13.5" thickBot="1">
      <c r="A153" s="116">
        <v>150</v>
      </c>
      <c r="B153" s="135" t="s">
        <v>1379</v>
      </c>
      <c r="C153" s="14">
        <v>1957</v>
      </c>
      <c r="D153" s="14" t="s">
        <v>1367</v>
      </c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>
        <v>1</v>
      </c>
      <c r="P153" s="29">
        <f t="shared" si="5"/>
        <v>1</v>
      </c>
      <c r="Q153" s="162"/>
    </row>
    <row r="154" spans="1:17" ht="13.5" thickBot="1">
      <c r="A154" s="116">
        <v>151</v>
      </c>
      <c r="B154" s="135" t="s">
        <v>1380</v>
      </c>
      <c r="C154" s="14">
        <v>1977</v>
      </c>
      <c r="D154" s="14" t="s">
        <v>1352</v>
      </c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>
        <v>1</v>
      </c>
      <c r="P154" s="29">
        <f t="shared" si="5"/>
        <v>1</v>
      </c>
      <c r="Q154" s="162"/>
    </row>
    <row r="155" spans="1:17" ht="26.25" thickBot="1">
      <c r="A155" s="116">
        <v>152</v>
      </c>
      <c r="B155" s="135" t="s">
        <v>1381</v>
      </c>
      <c r="C155" s="14">
        <v>1959</v>
      </c>
      <c r="D155" s="14" t="s">
        <v>1382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>
        <v>1</v>
      </c>
      <c r="P155" s="29">
        <f t="shared" si="5"/>
        <v>1</v>
      </c>
      <c r="Q155" s="162"/>
    </row>
    <row r="156" spans="1:17" ht="13.5" thickBot="1">
      <c r="A156" s="116">
        <v>153</v>
      </c>
      <c r="B156" s="135" t="s">
        <v>1383</v>
      </c>
      <c r="C156" s="14">
        <v>1957</v>
      </c>
      <c r="D156" s="14" t="s">
        <v>1384</v>
      </c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>
        <v>1</v>
      </c>
      <c r="P156" s="29">
        <f t="shared" si="5"/>
        <v>1</v>
      </c>
      <c r="Q156" s="162"/>
    </row>
    <row r="157" spans="1:17" ht="13.5" thickBot="1">
      <c r="A157" s="116">
        <v>154</v>
      </c>
      <c r="B157" s="135" t="s">
        <v>1385</v>
      </c>
      <c r="C157" s="14">
        <v>1966</v>
      </c>
      <c r="D157" s="14" t="s">
        <v>1386</v>
      </c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1</v>
      </c>
      <c r="P157" s="29">
        <f t="shared" si="5"/>
        <v>1</v>
      </c>
      <c r="Q157" s="162"/>
    </row>
    <row r="158" spans="1:17" ht="13.5" thickBot="1">
      <c r="A158" s="116">
        <v>155</v>
      </c>
      <c r="B158" s="135" t="s">
        <v>1387</v>
      </c>
      <c r="C158" s="14">
        <v>1995</v>
      </c>
      <c r="D158" s="14" t="s">
        <v>1388</v>
      </c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>
        <v>1</v>
      </c>
      <c r="P158" s="29">
        <f t="shared" si="5"/>
        <v>1</v>
      </c>
      <c r="Q158" s="162"/>
    </row>
    <row r="159" spans="1:17" ht="13.5" thickBot="1">
      <c r="A159" s="116">
        <v>156</v>
      </c>
      <c r="B159" s="135" t="s">
        <v>1389</v>
      </c>
      <c r="C159" s="14">
        <v>1986</v>
      </c>
      <c r="D159" s="14" t="s">
        <v>1390</v>
      </c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>
        <v>1</v>
      </c>
      <c r="P159" s="29">
        <f t="shared" si="5"/>
        <v>1</v>
      </c>
      <c r="Q159" s="162"/>
    </row>
    <row r="160" spans="1:17" ht="13.5" thickBot="1">
      <c r="A160" s="116">
        <v>157</v>
      </c>
      <c r="B160" s="135" t="s">
        <v>1391</v>
      </c>
      <c r="C160" s="14">
        <v>1968</v>
      </c>
      <c r="D160" s="14" t="s">
        <v>1392</v>
      </c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>
        <v>1</v>
      </c>
      <c r="P160" s="29">
        <f t="shared" si="5"/>
        <v>1</v>
      </c>
      <c r="Q160" s="162"/>
    </row>
    <row r="161" spans="1:17" ht="13.5" thickBot="1">
      <c r="A161" s="116">
        <v>158</v>
      </c>
      <c r="B161" s="135" t="s">
        <v>1393</v>
      </c>
      <c r="C161" s="14">
        <v>1966</v>
      </c>
      <c r="D161" s="14" t="s">
        <v>1364</v>
      </c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>
        <v>1</v>
      </c>
      <c r="P161" s="29">
        <f t="shared" si="5"/>
        <v>1</v>
      </c>
      <c r="Q161" s="162"/>
    </row>
    <row r="162" spans="1:17" ht="13.5" thickBot="1">
      <c r="A162" s="116">
        <v>159</v>
      </c>
      <c r="B162" s="135" t="s">
        <v>1394</v>
      </c>
      <c r="C162" s="14">
        <v>1970</v>
      </c>
      <c r="D162" s="14" t="s">
        <v>1395</v>
      </c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>
        <v>1</v>
      </c>
      <c r="P162" s="29">
        <f t="shared" si="5"/>
        <v>1</v>
      </c>
      <c r="Q162" s="162"/>
    </row>
    <row r="163" spans="1:17" ht="26.25" thickBot="1">
      <c r="A163" s="116">
        <v>160</v>
      </c>
      <c r="B163" s="135" t="s">
        <v>1396</v>
      </c>
      <c r="C163" s="14">
        <v>1949</v>
      </c>
      <c r="D163" s="14" t="s">
        <v>1397</v>
      </c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>
        <v>1</v>
      </c>
      <c r="P163" s="29">
        <f t="shared" si="5"/>
        <v>1</v>
      </c>
      <c r="Q163" s="162"/>
    </row>
    <row r="164" spans="1:17" ht="13.5" thickBot="1">
      <c r="A164" s="116">
        <v>161</v>
      </c>
      <c r="B164" s="135" t="s">
        <v>1398</v>
      </c>
      <c r="C164" s="14">
        <v>1972</v>
      </c>
      <c r="D164" s="14" t="s">
        <v>1618</v>
      </c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>
        <v>1</v>
      </c>
      <c r="P164" s="29">
        <f t="shared" si="5"/>
        <v>1</v>
      </c>
      <c r="Q164" s="162"/>
    </row>
    <row r="165" spans="1:17" ht="26.25" thickBot="1">
      <c r="A165" s="116">
        <v>162</v>
      </c>
      <c r="B165" s="135" t="s">
        <v>1399</v>
      </c>
      <c r="C165" s="14">
        <v>1966</v>
      </c>
      <c r="D165" s="14" t="s">
        <v>1400</v>
      </c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>
        <v>1</v>
      </c>
      <c r="P165" s="29">
        <f t="shared" si="5"/>
        <v>1</v>
      </c>
      <c r="Q165" s="162"/>
    </row>
    <row r="166" spans="1:17" ht="13.5" thickBot="1">
      <c r="A166" s="116">
        <v>163</v>
      </c>
      <c r="B166" s="135" t="s">
        <v>1401</v>
      </c>
      <c r="C166" s="14">
        <v>1991</v>
      </c>
      <c r="D166" s="14" t="s">
        <v>1402</v>
      </c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>
        <v>1</v>
      </c>
      <c r="P166" s="29">
        <f t="shared" si="5"/>
        <v>1</v>
      </c>
      <c r="Q166" s="162"/>
    </row>
    <row r="167" spans="1:17" ht="26.25" thickBot="1">
      <c r="A167" s="116">
        <v>164</v>
      </c>
      <c r="B167" s="135" t="s">
        <v>1403</v>
      </c>
      <c r="C167" s="14">
        <v>1988</v>
      </c>
      <c r="D167" s="14" t="s">
        <v>118</v>
      </c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>
        <v>1</v>
      </c>
      <c r="P167" s="29">
        <f t="shared" si="5"/>
        <v>1</v>
      </c>
      <c r="Q167" s="162"/>
    </row>
    <row r="168" spans="1:17" ht="13.5" thickBot="1">
      <c r="A168" s="116">
        <v>165</v>
      </c>
      <c r="B168" s="135" t="s">
        <v>1404</v>
      </c>
      <c r="C168" s="14">
        <v>1958</v>
      </c>
      <c r="D168" s="14" t="s">
        <v>1352</v>
      </c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>
        <v>1</v>
      </c>
      <c r="P168" s="29">
        <f t="shared" ref="P168:P199" si="6">SUM(E168:O168)</f>
        <v>1</v>
      </c>
      <c r="Q168" s="162"/>
    </row>
    <row r="169" spans="1:17" ht="13.5" thickBot="1">
      <c r="A169" s="116">
        <v>166</v>
      </c>
      <c r="B169" s="135" t="s">
        <v>1405</v>
      </c>
      <c r="C169" s="14">
        <v>1971</v>
      </c>
      <c r="D169" s="14" t="s">
        <v>1352</v>
      </c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>
        <v>1</v>
      </c>
      <c r="P169" s="29">
        <f t="shared" si="6"/>
        <v>1</v>
      </c>
      <c r="Q169" s="162"/>
    </row>
    <row r="170" spans="1:17" ht="13.5" thickBot="1">
      <c r="A170" s="116">
        <v>167</v>
      </c>
      <c r="B170" s="135" t="s">
        <v>1406</v>
      </c>
      <c r="C170" s="14">
        <v>1954</v>
      </c>
      <c r="D170" s="14" t="s">
        <v>1407</v>
      </c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>
        <v>1</v>
      </c>
      <c r="P170" s="29">
        <f t="shared" si="6"/>
        <v>1</v>
      </c>
      <c r="Q170" s="162"/>
    </row>
    <row r="171" spans="1:17" ht="13.5" thickBot="1">
      <c r="A171" s="116">
        <v>168</v>
      </c>
      <c r="B171" s="135" t="s">
        <v>1408</v>
      </c>
      <c r="C171" s="14">
        <v>1964</v>
      </c>
      <c r="D171" s="14" t="s">
        <v>1409</v>
      </c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>
        <v>1</v>
      </c>
      <c r="P171" s="29">
        <f t="shared" si="6"/>
        <v>1</v>
      </c>
      <c r="Q171" s="162"/>
    </row>
    <row r="172" spans="1:17" ht="13.5" thickBot="1">
      <c r="A172" s="116">
        <v>169</v>
      </c>
      <c r="B172" s="135" t="s">
        <v>1410</v>
      </c>
      <c r="C172" s="14">
        <v>1985</v>
      </c>
      <c r="D172" s="14" t="s">
        <v>607</v>
      </c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>
        <v>1</v>
      </c>
      <c r="P172" s="29">
        <f t="shared" si="6"/>
        <v>1</v>
      </c>
      <c r="Q172" s="162"/>
    </row>
    <row r="173" spans="1:17" ht="13.5" thickBot="1">
      <c r="A173" s="116">
        <v>170</v>
      </c>
      <c r="B173" s="135" t="s">
        <v>1411</v>
      </c>
      <c r="C173" s="14">
        <v>1982</v>
      </c>
      <c r="D173" s="14" t="s">
        <v>1412</v>
      </c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>
        <v>1</v>
      </c>
      <c r="P173" s="29">
        <f t="shared" si="6"/>
        <v>1</v>
      </c>
      <c r="Q173" s="162"/>
    </row>
    <row r="174" spans="1:17" ht="13.5" thickBot="1">
      <c r="A174" s="116">
        <v>171</v>
      </c>
      <c r="B174" s="135" t="s">
        <v>1413</v>
      </c>
      <c r="C174" s="14">
        <v>1986</v>
      </c>
      <c r="D174" s="14" t="s">
        <v>1384</v>
      </c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>
        <v>1</v>
      </c>
      <c r="P174" s="29">
        <f t="shared" si="6"/>
        <v>1</v>
      </c>
      <c r="Q174" s="162"/>
    </row>
    <row r="175" spans="1:17" ht="13.5" thickBot="1">
      <c r="A175" s="116">
        <v>172</v>
      </c>
      <c r="B175" s="135" t="s">
        <v>1414</v>
      </c>
      <c r="C175" s="14">
        <v>1953</v>
      </c>
      <c r="D175" s="14" t="s">
        <v>1415</v>
      </c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>
        <v>1</v>
      </c>
      <c r="P175" s="29">
        <f t="shared" si="6"/>
        <v>1</v>
      </c>
      <c r="Q175" s="162"/>
    </row>
    <row r="176" spans="1:17" ht="13.5" thickBot="1">
      <c r="A176" s="116">
        <v>173</v>
      </c>
      <c r="B176" s="135" t="s">
        <v>1416</v>
      </c>
      <c r="C176" s="14">
        <v>1988</v>
      </c>
      <c r="D176" s="14" t="s">
        <v>1417</v>
      </c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>
        <v>1</v>
      </c>
      <c r="P176" s="29">
        <f t="shared" si="6"/>
        <v>1</v>
      </c>
      <c r="Q176" s="162"/>
    </row>
    <row r="177" spans="1:17" ht="26.25" thickBot="1">
      <c r="A177" s="116">
        <v>174</v>
      </c>
      <c r="B177" s="135" t="s">
        <v>1418</v>
      </c>
      <c r="C177" s="14">
        <v>1986</v>
      </c>
      <c r="D177" s="14" t="s">
        <v>1419</v>
      </c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>
        <v>1</v>
      </c>
      <c r="P177" s="29">
        <f t="shared" si="6"/>
        <v>1</v>
      </c>
      <c r="Q177" s="162"/>
    </row>
    <row r="178" spans="1:17" ht="13.5" thickBot="1">
      <c r="A178" s="116">
        <v>175</v>
      </c>
      <c r="B178" s="135" t="s">
        <v>1420</v>
      </c>
      <c r="C178" s="14">
        <v>1986</v>
      </c>
      <c r="D178" s="14" t="s">
        <v>1390</v>
      </c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>
        <v>1</v>
      </c>
      <c r="P178" s="29">
        <f t="shared" si="6"/>
        <v>1</v>
      </c>
      <c r="Q178" s="162"/>
    </row>
    <row r="179" spans="1:17" ht="13.5" thickBot="1">
      <c r="A179" s="116">
        <v>176</v>
      </c>
      <c r="B179" s="135" t="s">
        <v>1421</v>
      </c>
      <c r="C179" s="14">
        <v>1957</v>
      </c>
      <c r="D179" s="14" t="s">
        <v>1422</v>
      </c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>
        <v>1</v>
      </c>
      <c r="P179" s="29">
        <f t="shared" si="6"/>
        <v>1</v>
      </c>
      <c r="Q179" s="162"/>
    </row>
    <row r="180" spans="1:17" ht="13.5" thickBot="1">
      <c r="A180" s="116">
        <v>177</v>
      </c>
      <c r="B180" s="135" t="s">
        <v>1423</v>
      </c>
      <c r="C180" s="14">
        <v>1976</v>
      </c>
      <c r="D180" s="14" t="s">
        <v>1412</v>
      </c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>
        <v>1</v>
      </c>
      <c r="P180" s="29">
        <f t="shared" si="6"/>
        <v>1</v>
      </c>
      <c r="Q180" s="162"/>
    </row>
    <row r="181" spans="1:17" ht="13.5" thickBot="1">
      <c r="A181" s="116">
        <v>178</v>
      </c>
      <c r="B181" s="135" t="s">
        <v>1424</v>
      </c>
      <c r="C181" s="14">
        <v>1985</v>
      </c>
      <c r="D181" s="14" t="s">
        <v>1425</v>
      </c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>
        <v>1</v>
      </c>
      <c r="P181" s="29">
        <f t="shared" si="6"/>
        <v>1</v>
      </c>
      <c r="Q181" s="162"/>
    </row>
    <row r="182" spans="1:17" ht="13.5" thickBot="1">
      <c r="A182" s="116">
        <v>179</v>
      </c>
      <c r="B182" s="135" t="s">
        <v>1426</v>
      </c>
      <c r="C182" s="14">
        <v>1955</v>
      </c>
      <c r="D182" s="14" t="s">
        <v>1707</v>
      </c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>
        <v>1</v>
      </c>
      <c r="P182" s="29">
        <f t="shared" si="6"/>
        <v>1</v>
      </c>
      <c r="Q182" s="162"/>
    </row>
    <row r="183" spans="1:17" ht="13.5" thickBot="1">
      <c r="A183" s="116">
        <v>180</v>
      </c>
      <c r="B183" s="135" t="s">
        <v>1427</v>
      </c>
      <c r="C183" s="14">
        <v>1974</v>
      </c>
      <c r="D183" s="14" t="s">
        <v>1428</v>
      </c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>
        <v>1</v>
      </c>
      <c r="P183" s="29">
        <f t="shared" si="6"/>
        <v>1</v>
      </c>
      <c r="Q183" s="162"/>
    </row>
    <row r="184" spans="1:17" ht="13.5" thickBot="1">
      <c r="A184" s="116">
        <v>181</v>
      </c>
      <c r="B184" s="135" t="s">
        <v>1429</v>
      </c>
      <c r="C184" s="14">
        <v>1975</v>
      </c>
      <c r="D184" s="14" t="s">
        <v>607</v>
      </c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>
        <v>1</v>
      </c>
      <c r="P184" s="29">
        <f t="shared" si="6"/>
        <v>1</v>
      </c>
      <c r="Q184" s="162"/>
    </row>
    <row r="185" spans="1:17" ht="26.25" thickBot="1">
      <c r="A185" s="116">
        <v>182</v>
      </c>
      <c r="B185" s="135" t="s">
        <v>1430</v>
      </c>
      <c r="C185" s="14">
        <v>1982</v>
      </c>
      <c r="D185" s="14" t="s">
        <v>118</v>
      </c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>
        <v>1</v>
      </c>
      <c r="P185" s="29">
        <f t="shared" si="6"/>
        <v>1</v>
      </c>
      <c r="Q185" s="162"/>
    </row>
    <row r="186" spans="1:17" ht="26.25" thickBot="1">
      <c r="A186" s="116">
        <v>183</v>
      </c>
      <c r="B186" s="135" t="s">
        <v>1431</v>
      </c>
      <c r="C186" s="14">
        <v>1956</v>
      </c>
      <c r="D186" s="14" t="s">
        <v>1362</v>
      </c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>
        <v>1</v>
      </c>
      <c r="P186" s="29">
        <f t="shared" si="6"/>
        <v>1</v>
      </c>
      <c r="Q186" s="162"/>
    </row>
    <row r="187" spans="1:17" ht="13.5" thickBot="1">
      <c r="A187" s="116">
        <v>184</v>
      </c>
      <c r="B187" s="135" t="s">
        <v>1432</v>
      </c>
      <c r="C187" s="14">
        <v>1981</v>
      </c>
      <c r="D187" s="14" t="s">
        <v>132</v>
      </c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>
        <v>1</v>
      </c>
      <c r="P187" s="29">
        <f t="shared" si="6"/>
        <v>1</v>
      </c>
      <c r="Q187" s="162"/>
    </row>
    <row r="188" spans="1:17" ht="13.5" thickBot="1">
      <c r="A188" s="116">
        <v>185</v>
      </c>
      <c r="B188" s="135" t="s">
        <v>1433</v>
      </c>
      <c r="C188" s="14">
        <v>1966</v>
      </c>
      <c r="D188" s="14" t="s">
        <v>1434</v>
      </c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>
        <v>1</v>
      </c>
      <c r="P188" s="29">
        <f t="shared" si="6"/>
        <v>1</v>
      </c>
      <c r="Q188" s="162"/>
    </row>
    <row r="189" spans="1:17" ht="13.5" thickBot="1">
      <c r="A189" s="116">
        <v>186</v>
      </c>
      <c r="B189" s="135" t="s">
        <v>1435</v>
      </c>
      <c r="C189" s="14">
        <v>1974</v>
      </c>
      <c r="D189" s="14" t="s">
        <v>1436</v>
      </c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>
        <v>1</v>
      </c>
      <c r="P189" s="29">
        <f t="shared" si="6"/>
        <v>1</v>
      </c>
      <c r="Q189" s="162"/>
    </row>
    <row r="190" spans="1:17" ht="13.5" thickBot="1">
      <c r="A190" s="116">
        <v>187</v>
      </c>
      <c r="B190" s="135" t="s">
        <v>1437</v>
      </c>
      <c r="C190" s="14">
        <v>1975</v>
      </c>
      <c r="D190" s="14" t="s">
        <v>1337</v>
      </c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>
        <v>1</v>
      </c>
      <c r="P190" s="29">
        <f t="shared" si="6"/>
        <v>1</v>
      </c>
      <c r="Q190" s="162"/>
    </row>
    <row r="191" spans="1:17" ht="13.5" thickBot="1">
      <c r="A191" s="116">
        <v>188</v>
      </c>
      <c r="B191" s="135" t="s">
        <v>1438</v>
      </c>
      <c r="C191" s="14">
        <v>1960</v>
      </c>
      <c r="D191" s="14" t="s">
        <v>1439</v>
      </c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>
        <v>1</v>
      </c>
      <c r="P191" s="29">
        <f t="shared" si="6"/>
        <v>1</v>
      </c>
      <c r="Q191" s="162"/>
    </row>
    <row r="192" spans="1:17" ht="13.5" thickBot="1">
      <c r="A192" s="116">
        <v>189</v>
      </c>
      <c r="B192" s="135" t="s">
        <v>1440</v>
      </c>
      <c r="C192" s="14">
        <v>1960</v>
      </c>
      <c r="D192" s="14" t="s">
        <v>1341</v>
      </c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>
        <v>1</v>
      </c>
      <c r="P192" s="29">
        <f t="shared" si="6"/>
        <v>1</v>
      </c>
      <c r="Q192" s="162"/>
    </row>
    <row r="193" spans="1:17" ht="26.25" thickBot="1">
      <c r="A193" s="116">
        <v>190</v>
      </c>
      <c r="B193" s="135" t="s">
        <v>1441</v>
      </c>
      <c r="C193" s="14">
        <v>1950</v>
      </c>
      <c r="D193" s="14" t="s">
        <v>1350</v>
      </c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>
        <v>1</v>
      </c>
      <c r="P193" s="29">
        <f t="shared" si="6"/>
        <v>1</v>
      </c>
      <c r="Q193" s="162"/>
    </row>
    <row r="194" spans="1:17" ht="13.5" thickBot="1">
      <c r="A194" s="116">
        <v>191</v>
      </c>
      <c r="B194" s="135" t="s">
        <v>1442</v>
      </c>
      <c r="C194" s="14">
        <v>1953</v>
      </c>
      <c r="D194" s="14" t="s">
        <v>1618</v>
      </c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>
        <v>1</v>
      </c>
      <c r="P194" s="29">
        <f t="shared" si="6"/>
        <v>1</v>
      </c>
      <c r="Q194" s="162"/>
    </row>
    <row r="195" spans="1:17" ht="13.5" thickBot="1">
      <c r="A195" s="116">
        <v>192</v>
      </c>
      <c r="B195" s="135" t="s">
        <v>1443</v>
      </c>
      <c r="C195" s="14">
        <v>1959</v>
      </c>
      <c r="D195" s="14" t="s">
        <v>1618</v>
      </c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>
        <v>1</v>
      </c>
      <c r="P195" s="29">
        <f t="shared" si="6"/>
        <v>1</v>
      </c>
      <c r="Q195" s="162"/>
    </row>
    <row r="196" spans="1:17" ht="13.5" thickBot="1">
      <c r="A196" s="116">
        <v>193</v>
      </c>
      <c r="B196" s="135" t="s">
        <v>1444</v>
      </c>
      <c r="C196" s="14">
        <v>1981</v>
      </c>
      <c r="D196" s="14" t="s">
        <v>1445</v>
      </c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>
        <v>1</v>
      </c>
      <c r="P196" s="29">
        <f t="shared" si="6"/>
        <v>1</v>
      </c>
      <c r="Q196" s="162"/>
    </row>
    <row r="197" spans="1:17" ht="26.25" thickBot="1">
      <c r="A197" s="116">
        <v>194</v>
      </c>
      <c r="B197" s="135" t="s">
        <v>1446</v>
      </c>
      <c r="C197" s="14">
        <v>1972</v>
      </c>
      <c r="D197" s="14" t="s">
        <v>1337</v>
      </c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>
        <v>1</v>
      </c>
      <c r="P197" s="29">
        <f t="shared" si="6"/>
        <v>1</v>
      </c>
      <c r="Q197" s="162"/>
    </row>
    <row r="198" spans="1:17" ht="13.5" thickBot="1">
      <c r="A198" s="116">
        <v>195</v>
      </c>
      <c r="B198" s="135" t="s">
        <v>1447</v>
      </c>
      <c r="C198" s="14">
        <v>1988</v>
      </c>
      <c r="D198" s="14" t="s">
        <v>1448</v>
      </c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>
        <v>1</v>
      </c>
      <c r="P198" s="29">
        <f t="shared" si="6"/>
        <v>1</v>
      </c>
      <c r="Q198" s="162"/>
    </row>
    <row r="199" spans="1:17" ht="13.5" thickBot="1">
      <c r="A199" s="116">
        <v>196</v>
      </c>
      <c r="B199" s="135" t="s">
        <v>1449</v>
      </c>
      <c r="C199" s="14">
        <v>1952</v>
      </c>
      <c r="D199" s="14" t="s">
        <v>132</v>
      </c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>
        <v>1</v>
      </c>
      <c r="P199" s="29">
        <f t="shared" si="6"/>
        <v>1</v>
      </c>
      <c r="Q199" s="162"/>
    </row>
    <row r="200" spans="1:17" ht="13.5" thickBot="1">
      <c r="A200" s="116">
        <v>197</v>
      </c>
      <c r="B200" s="135" t="s">
        <v>1450</v>
      </c>
      <c r="C200" s="14">
        <v>1978</v>
      </c>
      <c r="D200" s="14" t="s">
        <v>1973</v>
      </c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>
        <v>1</v>
      </c>
      <c r="P200" s="29">
        <f t="shared" ref="P200:P231" si="7">SUM(E200:O200)</f>
        <v>1</v>
      </c>
      <c r="Q200" s="162"/>
    </row>
    <row r="201" spans="1:17" ht="13.5" thickBot="1">
      <c r="A201" s="116">
        <v>198</v>
      </c>
      <c r="B201" s="135" t="s">
        <v>1451</v>
      </c>
      <c r="C201" s="14">
        <v>1994</v>
      </c>
      <c r="D201" s="14" t="s">
        <v>1161</v>
      </c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>
        <v>1</v>
      </c>
      <c r="P201" s="29">
        <f t="shared" si="7"/>
        <v>1</v>
      </c>
      <c r="Q201" s="162"/>
    </row>
    <row r="202" spans="1:17" ht="26.25" thickBot="1">
      <c r="A202" s="116">
        <v>199</v>
      </c>
      <c r="B202" s="135" t="s">
        <v>1452</v>
      </c>
      <c r="C202" s="14">
        <v>1974</v>
      </c>
      <c r="D202" s="14" t="s">
        <v>1350</v>
      </c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>
        <v>1</v>
      </c>
      <c r="P202" s="29">
        <f t="shared" si="7"/>
        <v>1</v>
      </c>
      <c r="Q202" s="162"/>
    </row>
    <row r="203" spans="1:17" ht="13.5" thickBot="1">
      <c r="A203" s="116">
        <v>200</v>
      </c>
      <c r="B203" s="135" t="s">
        <v>1453</v>
      </c>
      <c r="C203" s="14">
        <v>1986</v>
      </c>
      <c r="D203" s="14" t="s">
        <v>1705</v>
      </c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>
        <v>1</v>
      </c>
      <c r="P203" s="29">
        <f t="shared" si="7"/>
        <v>1</v>
      </c>
      <c r="Q203" s="162"/>
    </row>
    <row r="204" spans="1:17" ht="13.5" thickBot="1">
      <c r="A204" s="116">
        <v>201</v>
      </c>
      <c r="B204" s="135" t="s">
        <v>1454</v>
      </c>
      <c r="C204" s="14">
        <v>1948</v>
      </c>
      <c r="D204" s="14" t="s">
        <v>1367</v>
      </c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>
        <v>1</v>
      </c>
      <c r="P204" s="29">
        <f t="shared" si="7"/>
        <v>1</v>
      </c>
      <c r="Q204" s="162"/>
    </row>
    <row r="205" spans="1:17" ht="13.5" thickBot="1">
      <c r="A205" s="116">
        <v>202</v>
      </c>
      <c r="B205" s="135" t="s">
        <v>1455</v>
      </c>
      <c r="C205" s="14">
        <v>1976</v>
      </c>
      <c r="D205" s="14" t="s">
        <v>1705</v>
      </c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>
        <v>1</v>
      </c>
      <c r="P205" s="29">
        <f t="shared" si="7"/>
        <v>1</v>
      </c>
      <c r="Q205" s="162"/>
    </row>
    <row r="206" spans="1:17" ht="26.25" thickBot="1">
      <c r="A206" s="116">
        <v>203</v>
      </c>
      <c r="B206" s="135" t="s">
        <v>1456</v>
      </c>
      <c r="C206" s="14">
        <v>1948</v>
      </c>
      <c r="D206" s="14" t="s">
        <v>118</v>
      </c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>
        <v>1</v>
      </c>
      <c r="P206" s="29">
        <f t="shared" si="7"/>
        <v>1</v>
      </c>
      <c r="Q206" s="162"/>
    </row>
    <row r="207" spans="1:17" ht="13.5" thickBot="1">
      <c r="A207" s="116">
        <v>204</v>
      </c>
      <c r="B207" s="135" t="s">
        <v>1457</v>
      </c>
      <c r="C207" s="14">
        <v>1983</v>
      </c>
      <c r="D207" s="14" t="s">
        <v>607</v>
      </c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>
        <v>1</v>
      </c>
      <c r="P207" s="29">
        <f t="shared" si="7"/>
        <v>1</v>
      </c>
      <c r="Q207" s="162"/>
    </row>
    <row r="208" spans="1:17" ht="13.5" thickBot="1">
      <c r="A208" s="116">
        <v>205</v>
      </c>
      <c r="B208" s="135" t="s">
        <v>1458</v>
      </c>
      <c r="C208" s="14">
        <v>1977</v>
      </c>
      <c r="D208" s="14" t="s">
        <v>1459</v>
      </c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>
        <v>1</v>
      </c>
      <c r="P208" s="29">
        <f t="shared" si="7"/>
        <v>1</v>
      </c>
      <c r="Q208" s="162"/>
    </row>
    <row r="209" spans="1:17" ht="26.25" thickBot="1">
      <c r="A209" s="116">
        <v>206</v>
      </c>
      <c r="B209" s="135" t="s">
        <v>1460</v>
      </c>
      <c r="C209" s="14">
        <v>1937</v>
      </c>
      <c r="D209" s="14" t="s">
        <v>1400</v>
      </c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>
        <v>1</v>
      </c>
      <c r="P209" s="29">
        <f t="shared" si="7"/>
        <v>1</v>
      </c>
      <c r="Q209" s="162"/>
    </row>
    <row r="210" spans="1:17" ht="13.5" thickBot="1">
      <c r="A210" s="116">
        <v>207</v>
      </c>
      <c r="B210" s="135" t="s">
        <v>1461</v>
      </c>
      <c r="C210" s="14">
        <v>1977</v>
      </c>
      <c r="D210" s="14" t="s">
        <v>132</v>
      </c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>
        <v>1</v>
      </c>
      <c r="P210" s="29">
        <f t="shared" si="7"/>
        <v>1</v>
      </c>
      <c r="Q210" s="162"/>
    </row>
    <row r="211" spans="1:17" ht="13.5" thickBot="1">
      <c r="A211" s="116">
        <v>208</v>
      </c>
      <c r="B211" s="135" t="s">
        <v>1462</v>
      </c>
      <c r="C211" s="14">
        <v>1974</v>
      </c>
      <c r="D211" s="14" t="s">
        <v>1390</v>
      </c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>
        <v>1</v>
      </c>
      <c r="P211" s="29">
        <f t="shared" si="7"/>
        <v>1</v>
      </c>
      <c r="Q211" s="162"/>
    </row>
    <row r="212" spans="1:17" ht="13.5" thickBot="1">
      <c r="A212" s="116">
        <v>209</v>
      </c>
      <c r="B212" s="135" t="s">
        <v>1463</v>
      </c>
      <c r="C212" s="14">
        <v>1956</v>
      </c>
      <c r="D212" s="14" t="s">
        <v>1163</v>
      </c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>
        <v>1</v>
      </c>
      <c r="P212" s="29">
        <f t="shared" si="7"/>
        <v>1</v>
      </c>
      <c r="Q212" s="162"/>
    </row>
    <row r="213" spans="1:17" ht="13.5" thickBot="1">
      <c r="A213" s="116">
        <v>210</v>
      </c>
      <c r="B213" s="135" t="s">
        <v>1464</v>
      </c>
      <c r="C213" s="14">
        <v>1966</v>
      </c>
      <c r="D213" s="14" t="s">
        <v>1439</v>
      </c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>
        <v>1</v>
      </c>
      <c r="P213" s="29">
        <f t="shared" si="7"/>
        <v>1</v>
      </c>
      <c r="Q213" s="162"/>
    </row>
    <row r="214" spans="1:17" ht="13.5" thickBot="1">
      <c r="A214" s="116">
        <v>211</v>
      </c>
      <c r="B214" s="135" t="s">
        <v>1465</v>
      </c>
      <c r="C214" s="14">
        <v>1976</v>
      </c>
      <c r="D214" s="14" t="s">
        <v>1466</v>
      </c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>
        <v>1</v>
      </c>
      <c r="P214" s="29">
        <f t="shared" si="7"/>
        <v>1</v>
      </c>
      <c r="Q214" s="162"/>
    </row>
    <row r="215" spans="1:17" ht="13.5" thickBot="1">
      <c r="A215" s="116">
        <v>212</v>
      </c>
      <c r="B215" s="135" t="s">
        <v>1467</v>
      </c>
      <c r="C215" s="14">
        <v>1954</v>
      </c>
      <c r="D215" s="14" t="s">
        <v>1352</v>
      </c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>
        <v>1</v>
      </c>
      <c r="P215" s="29">
        <f t="shared" si="7"/>
        <v>1</v>
      </c>
      <c r="Q215" s="162"/>
    </row>
    <row r="216" spans="1:17" ht="13.5" thickBot="1">
      <c r="A216" s="116">
        <v>213</v>
      </c>
      <c r="B216" s="135" t="s">
        <v>1468</v>
      </c>
      <c r="C216" s="14">
        <v>1975</v>
      </c>
      <c r="D216" s="14" t="s">
        <v>1412</v>
      </c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>
        <v>1</v>
      </c>
      <c r="P216" s="29">
        <f t="shared" si="7"/>
        <v>1</v>
      </c>
      <c r="Q216" s="162"/>
    </row>
    <row r="217" spans="1:17" ht="26.25" thickBot="1">
      <c r="A217" s="116">
        <v>214</v>
      </c>
      <c r="B217" s="135" t="s">
        <v>1469</v>
      </c>
      <c r="C217" s="14">
        <v>1948</v>
      </c>
      <c r="D217" s="14" t="s">
        <v>1470</v>
      </c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>
        <v>1</v>
      </c>
      <c r="P217" s="29">
        <f t="shared" si="7"/>
        <v>1</v>
      </c>
      <c r="Q217" s="162"/>
    </row>
    <row r="218" spans="1:17" ht="26.25" thickBot="1">
      <c r="A218" s="116">
        <v>215</v>
      </c>
      <c r="B218" s="135" t="s">
        <v>1471</v>
      </c>
      <c r="C218" s="14">
        <v>1970</v>
      </c>
      <c r="D218" s="14" t="s">
        <v>1472</v>
      </c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>
        <v>1</v>
      </c>
      <c r="P218" s="29">
        <f t="shared" si="7"/>
        <v>1</v>
      </c>
      <c r="Q218" s="162"/>
    </row>
    <row r="219" spans="1:17" ht="13.5" thickBot="1">
      <c r="A219" s="116">
        <v>216</v>
      </c>
      <c r="B219" s="135" t="s">
        <v>1473</v>
      </c>
      <c r="C219" s="14">
        <v>1970</v>
      </c>
      <c r="D219" s="14" t="s">
        <v>1367</v>
      </c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>
        <v>1</v>
      </c>
      <c r="P219" s="29">
        <f t="shared" si="7"/>
        <v>1</v>
      </c>
      <c r="Q219" s="162"/>
    </row>
    <row r="220" spans="1:17" ht="26.25" thickBot="1">
      <c r="A220" s="116">
        <v>217</v>
      </c>
      <c r="B220" s="135" t="s">
        <v>1474</v>
      </c>
      <c r="C220" s="14">
        <v>1969</v>
      </c>
      <c r="D220" s="14" t="s">
        <v>1352</v>
      </c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>
        <v>1</v>
      </c>
      <c r="P220" s="29">
        <f t="shared" si="7"/>
        <v>1</v>
      </c>
      <c r="Q220" s="162"/>
    </row>
    <row r="221" spans="1:17" ht="13.5" thickBot="1">
      <c r="A221" s="116">
        <v>218</v>
      </c>
      <c r="B221" s="135" t="s">
        <v>1475</v>
      </c>
      <c r="C221" s="14">
        <v>1984</v>
      </c>
      <c r="D221" s="14" t="s">
        <v>1476</v>
      </c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>
        <v>1</v>
      </c>
      <c r="P221" s="29">
        <f t="shared" si="7"/>
        <v>1</v>
      </c>
      <c r="Q221" s="162"/>
    </row>
    <row r="222" spans="1:17" ht="13.5" thickBot="1">
      <c r="A222" s="116">
        <v>219</v>
      </c>
      <c r="B222" s="135" t="s">
        <v>1477</v>
      </c>
      <c r="C222" s="14">
        <v>1950</v>
      </c>
      <c r="D222" s="14" t="s">
        <v>1478</v>
      </c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>
        <v>1</v>
      </c>
      <c r="P222" s="29">
        <f t="shared" si="7"/>
        <v>1</v>
      </c>
      <c r="Q222" s="162"/>
    </row>
    <row r="223" spans="1:17" ht="13.5" thickBot="1">
      <c r="A223" s="116">
        <v>220</v>
      </c>
      <c r="B223" s="135" t="s">
        <v>1479</v>
      </c>
      <c r="C223" s="14">
        <v>1979</v>
      </c>
      <c r="D223" s="14" t="s">
        <v>1973</v>
      </c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>
        <v>1</v>
      </c>
      <c r="P223" s="29">
        <f t="shared" si="7"/>
        <v>1</v>
      </c>
      <c r="Q223" s="162"/>
    </row>
    <row r="224" spans="1:17" ht="13.5" thickBot="1">
      <c r="A224" s="116">
        <v>221</v>
      </c>
      <c r="B224" s="135" t="s">
        <v>1480</v>
      </c>
      <c r="C224" s="14">
        <v>1962</v>
      </c>
      <c r="D224" s="14" t="s">
        <v>1337</v>
      </c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>
        <v>1</v>
      </c>
      <c r="P224" s="29">
        <f t="shared" si="7"/>
        <v>1</v>
      </c>
      <c r="Q224" s="162"/>
    </row>
    <row r="225" spans="1:17" ht="13.5" thickBot="1">
      <c r="A225" s="116">
        <v>222</v>
      </c>
      <c r="B225" s="135" t="s">
        <v>1481</v>
      </c>
      <c r="C225" s="14">
        <v>1987</v>
      </c>
      <c r="D225" s="14" t="s">
        <v>1439</v>
      </c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>
        <v>1</v>
      </c>
      <c r="P225" s="29">
        <f t="shared" si="7"/>
        <v>1</v>
      </c>
      <c r="Q225" s="162"/>
    </row>
    <row r="226" spans="1:17" ht="13.5" thickBot="1">
      <c r="A226" s="116">
        <v>223</v>
      </c>
      <c r="B226" s="135" t="s">
        <v>1482</v>
      </c>
      <c r="C226" s="14">
        <v>1982</v>
      </c>
      <c r="D226" s="14" t="s">
        <v>1705</v>
      </c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>
        <v>1</v>
      </c>
      <c r="P226" s="29">
        <f t="shared" si="7"/>
        <v>1</v>
      </c>
      <c r="Q226" s="162"/>
    </row>
    <row r="227" spans="1:17" ht="13.5" thickBot="1">
      <c r="A227" s="116">
        <v>224</v>
      </c>
      <c r="B227" s="135" t="s">
        <v>1483</v>
      </c>
      <c r="C227" s="14">
        <v>1971</v>
      </c>
      <c r="D227" s="14" t="s">
        <v>1352</v>
      </c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>
        <v>1</v>
      </c>
      <c r="P227" s="29">
        <f t="shared" si="7"/>
        <v>1</v>
      </c>
      <c r="Q227" s="162"/>
    </row>
    <row r="228" spans="1:17" ht="26.25" thickBot="1">
      <c r="A228" s="116">
        <v>225</v>
      </c>
      <c r="B228" s="135" t="s">
        <v>1484</v>
      </c>
      <c r="C228" s="14">
        <v>1942</v>
      </c>
      <c r="D228" s="14" t="s">
        <v>1362</v>
      </c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>
        <v>1</v>
      </c>
      <c r="P228" s="29">
        <f t="shared" si="7"/>
        <v>1</v>
      </c>
      <c r="Q228" s="162"/>
    </row>
    <row r="229" spans="1:17" ht="13.5" thickBot="1">
      <c r="A229" s="116">
        <v>226</v>
      </c>
      <c r="B229" s="135" t="s">
        <v>1485</v>
      </c>
      <c r="C229" s="14">
        <v>1968</v>
      </c>
      <c r="D229" s="14" t="s">
        <v>607</v>
      </c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>
        <v>1</v>
      </c>
      <c r="P229" s="29">
        <f t="shared" si="7"/>
        <v>1</v>
      </c>
      <c r="Q229" s="162"/>
    </row>
    <row r="230" spans="1:17" ht="13.5" thickBot="1">
      <c r="A230" s="116">
        <v>227</v>
      </c>
      <c r="B230" s="135" t="s">
        <v>1695</v>
      </c>
      <c r="C230" s="20"/>
      <c r="D230" s="20" t="s">
        <v>78</v>
      </c>
      <c r="E230" s="20"/>
      <c r="F230" s="20"/>
      <c r="G230" s="20">
        <v>0</v>
      </c>
      <c r="H230" s="20"/>
      <c r="I230" s="20"/>
      <c r="J230" s="20"/>
      <c r="K230" s="20"/>
      <c r="L230" s="20"/>
      <c r="M230" s="20"/>
      <c r="N230" s="20"/>
      <c r="O230" s="20"/>
      <c r="P230" s="29">
        <f t="shared" si="7"/>
        <v>0</v>
      </c>
      <c r="Q230" s="162"/>
    </row>
    <row r="231" spans="1:17" ht="13.5" thickBot="1">
      <c r="A231" s="116">
        <v>228</v>
      </c>
      <c r="B231" s="135" t="s">
        <v>82</v>
      </c>
      <c r="C231" s="20"/>
      <c r="D231" s="20" t="s">
        <v>78</v>
      </c>
      <c r="E231" s="20"/>
      <c r="F231" s="20"/>
      <c r="G231" s="20">
        <v>0</v>
      </c>
      <c r="H231" s="20"/>
      <c r="I231" s="20"/>
      <c r="J231" s="20"/>
      <c r="K231" s="20"/>
      <c r="L231" s="20"/>
      <c r="M231" s="20"/>
      <c r="N231" s="20"/>
      <c r="O231" s="20"/>
      <c r="P231" s="29">
        <f t="shared" si="7"/>
        <v>0</v>
      </c>
      <c r="Q231" s="162"/>
    </row>
    <row r="232" spans="1:17" ht="13.5" thickBot="1">
      <c r="A232" s="116">
        <v>229</v>
      </c>
      <c r="B232" s="135" t="s">
        <v>1702</v>
      </c>
      <c r="C232" s="14"/>
      <c r="D232" s="14" t="s">
        <v>1700</v>
      </c>
      <c r="E232" s="20"/>
      <c r="F232" s="20"/>
      <c r="G232" s="20">
        <v>0</v>
      </c>
      <c r="H232" s="20"/>
      <c r="I232" s="20"/>
      <c r="J232" s="20"/>
      <c r="K232" s="20"/>
      <c r="L232" s="20"/>
      <c r="M232" s="20"/>
      <c r="N232" s="20"/>
      <c r="O232" s="20"/>
      <c r="P232" s="29">
        <f>SUM(E232:O232)</f>
        <v>0</v>
      </c>
      <c r="Q232" s="162"/>
    </row>
    <row r="233" spans="1:17" ht="13.5" thickBot="1">
      <c r="A233" s="116">
        <v>230</v>
      </c>
      <c r="B233" s="135" t="s">
        <v>83</v>
      </c>
      <c r="C233" s="14"/>
      <c r="D233" s="14" t="s">
        <v>1700</v>
      </c>
      <c r="E233" s="20"/>
      <c r="F233" s="20"/>
      <c r="G233" s="20">
        <v>0</v>
      </c>
      <c r="H233" s="20"/>
      <c r="I233" s="20"/>
      <c r="J233" s="20"/>
      <c r="K233" s="20"/>
      <c r="L233" s="20"/>
      <c r="M233" s="20"/>
      <c r="N233" s="20"/>
      <c r="O233" s="20"/>
      <c r="P233" s="29">
        <f>SUM(E233:O233)</f>
        <v>0</v>
      </c>
      <c r="Q233" s="162"/>
    </row>
    <row r="234" spans="1:17" ht="13.5" thickBot="1">
      <c r="A234" s="116">
        <v>231</v>
      </c>
      <c r="B234" s="135" t="s">
        <v>84</v>
      </c>
      <c r="C234" s="14"/>
      <c r="D234" s="14" t="s">
        <v>78</v>
      </c>
      <c r="E234" s="20"/>
      <c r="F234" s="20"/>
      <c r="G234" s="20">
        <v>0</v>
      </c>
      <c r="H234" s="20"/>
      <c r="I234" s="20"/>
      <c r="J234" s="20"/>
      <c r="K234" s="20"/>
      <c r="L234" s="20"/>
      <c r="M234" s="20"/>
      <c r="N234" s="20"/>
      <c r="O234" s="20"/>
      <c r="P234" s="29">
        <f>SUM(E234:O234)</f>
        <v>0</v>
      </c>
      <c r="Q234" s="162"/>
    </row>
    <row r="235" spans="1:17" ht="13.5" thickBot="1">
      <c r="A235" s="116">
        <v>232</v>
      </c>
      <c r="B235" s="135" t="s">
        <v>85</v>
      </c>
      <c r="C235" s="14"/>
      <c r="D235" s="14" t="s">
        <v>78</v>
      </c>
      <c r="E235" s="20"/>
      <c r="F235" s="20"/>
      <c r="G235" s="20">
        <v>0</v>
      </c>
      <c r="H235" s="20"/>
      <c r="I235" s="20"/>
      <c r="J235" s="20"/>
      <c r="K235" s="20"/>
      <c r="L235" s="20"/>
      <c r="M235" s="20"/>
      <c r="N235" s="20"/>
      <c r="O235" s="20"/>
      <c r="P235" s="29">
        <f>SUM(E235:O235)</f>
        <v>0</v>
      </c>
      <c r="Q235" s="162"/>
    </row>
    <row r="236" spans="1:17" ht="13.5" thickBot="1">
      <c r="A236" s="116">
        <v>233</v>
      </c>
      <c r="B236" s="135" t="s">
        <v>954</v>
      </c>
      <c r="C236" s="14"/>
      <c r="D236" s="14" t="s">
        <v>952</v>
      </c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9">
        <f>SUM(E236:O236)</f>
        <v>0</v>
      </c>
      <c r="Q236" s="162"/>
    </row>
    <row r="237" spans="1:17" ht="13.5" thickBot="1">
      <c r="A237" s="2" t="s">
        <v>453</v>
      </c>
      <c r="B237" s="13"/>
      <c r="C237" s="14"/>
      <c r="D237" s="14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9"/>
      <c r="Q237" s="162"/>
    </row>
    <row r="238" spans="1:17">
      <c r="A238" s="120" t="s">
        <v>453</v>
      </c>
      <c r="E238"/>
      <c r="F238"/>
      <c r="G238"/>
      <c r="H238"/>
      <c r="I238"/>
      <c r="J238"/>
      <c r="K238"/>
      <c r="L238"/>
      <c r="M238"/>
      <c r="N238"/>
      <c r="O238"/>
      <c r="P238"/>
    </row>
    <row r="239" spans="1:17">
      <c r="A239" s="120" t="s">
        <v>453</v>
      </c>
      <c r="E239"/>
      <c r="F239"/>
      <c r="G239"/>
      <c r="H239"/>
      <c r="I239"/>
      <c r="J239"/>
      <c r="K239"/>
      <c r="L239"/>
      <c r="M239"/>
      <c r="N239"/>
      <c r="O239"/>
      <c r="P239"/>
    </row>
    <row r="240" spans="1:17">
      <c r="A240" s="122" t="s">
        <v>453</v>
      </c>
      <c r="E240"/>
      <c r="F240"/>
      <c r="G240"/>
      <c r="H240"/>
      <c r="I240"/>
      <c r="J240"/>
      <c r="K240"/>
      <c r="L240"/>
      <c r="M240"/>
      <c r="N240"/>
      <c r="O240"/>
      <c r="P240"/>
    </row>
    <row r="241" spans="1:16">
      <c r="A241" s="122" t="s">
        <v>453</v>
      </c>
      <c r="E241"/>
      <c r="F241"/>
      <c r="G241"/>
      <c r="H241"/>
      <c r="I241"/>
      <c r="J241"/>
      <c r="K241"/>
      <c r="L241"/>
      <c r="M241"/>
      <c r="N241"/>
      <c r="O241"/>
      <c r="P241"/>
    </row>
    <row r="242" spans="1:16">
      <c r="A242" s="122" t="s">
        <v>453</v>
      </c>
      <c r="E242"/>
      <c r="F242"/>
      <c r="G242"/>
      <c r="H242"/>
      <c r="I242"/>
      <c r="J242"/>
      <c r="K242"/>
      <c r="L242"/>
      <c r="M242"/>
      <c r="N242"/>
      <c r="O242"/>
      <c r="P242"/>
    </row>
    <row r="243" spans="1:16">
      <c r="B243" s="35"/>
      <c r="C243" s="122"/>
      <c r="D243" s="35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121"/>
    </row>
    <row r="244" spans="1:16">
      <c r="B244" s="35"/>
      <c r="C244" s="122"/>
      <c r="D244" s="35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121"/>
    </row>
    <row r="245" spans="1:16">
      <c r="D245" s="35"/>
    </row>
  </sheetData>
  <sheetProtection selectLockedCells="1" selectUnlockedCells="1"/>
  <sortState ref="B4:Q13">
    <sortCondition descending="1" ref="Q4"/>
  </sortState>
  <mergeCells count="13">
    <mergeCell ref="K2:K3"/>
    <mergeCell ref="L2:L3"/>
    <mergeCell ref="P2:P3"/>
    <mergeCell ref="Q2:Q3"/>
    <mergeCell ref="A1:P1"/>
    <mergeCell ref="A2:A3"/>
    <mergeCell ref="B2:B3"/>
    <mergeCell ref="C2:C3"/>
    <mergeCell ref="D2:D3"/>
    <mergeCell ref="E2:E3"/>
    <mergeCell ref="H2:H3"/>
    <mergeCell ref="I2:I3"/>
    <mergeCell ref="J2:J3"/>
  </mergeCells>
  <phoneticPr fontId="18" type="noConversion"/>
  <pageMargins left="0.16" right="0.16" top="1" bottom="1" header="0.51180555555555551" footer="0.51180555555555551"/>
  <pageSetup paperSize="9" firstPageNumber="0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C1:AL104"/>
  <sheetViews>
    <sheetView topLeftCell="L1" workbookViewId="0">
      <selection activeCell="C1" sqref="C1:E1"/>
    </sheetView>
  </sheetViews>
  <sheetFormatPr defaultRowHeight="12.75"/>
  <cols>
    <col min="3" max="3" width="14" customWidth="1"/>
    <col min="4" max="4" width="24.7109375" customWidth="1"/>
    <col min="5" max="5" width="16" customWidth="1"/>
    <col min="6" max="8" width="7.7109375" customWidth="1"/>
    <col min="9" max="9" width="4.5703125" customWidth="1"/>
    <col min="10" max="10" width="7.7109375" customWidth="1"/>
    <col min="11" max="11" width="10.42578125" customWidth="1"/>
    <col min="12" max="12" width="7.7109375" customWidth="1"/>
    <col min="13" max="13" width="10" customWidth="1"/>
    <col min="14" max="14" width="7.7109375" customWidth="1"/>
    <col min="15" max="15" width="11.7109375" customWidth="1"/>
    <col min="17" max="17" width="10.7109375" customWidth="1"/>
    <col min="22" max="22" width="9.7109375" customWidth="1"/>
  </cols>
  <sheetData>
    <row r="1" spans="3:38" ht="78" customHeight="1">
      <c r="C1" s="195" t="s">
        <v>158</v>
      </c>
      <c r="D1" s="195"/>
      <c r="E1" s="195"/>
    </row>
    <row r="2" spans="3:38" ht="15.75">
      <c r="C2" s="44"/>
      <c r="D2" s="45" t="s">
        <v>1516</v>
      </c>
      <c r="E2" s="46" t="s">
        <v>159</v>
      </c>
    </row>
    <row r="3" spans="3:38">
      <c r="C3" s="47"/>
      <c r="D3" s="48" t="s">
        <v>1733</v>
      </c>
      <c r="E3" s="49">
        <f>SUM(N5,N7)</f>
        <v>0</v>
      </c>
    </row>
    <row r="4" spans="3:38">
      <c r="C4" s="47"/>
      <c r="D4" s="48" t="s">
        <v>160</v>
      </c>
      <c r="E4" s="49">
        <f>SUM(N10,N12)</f>
        <v>2</v>
      </c>
      <c r="N4" s="50" t="s">
        <v>161</v>
      </c>
      <c r="O4" s="51"/>
      <c r="P4" s="51"/>
      <c r="Q4" s="52"/>
      <c r="S4" s="50" t="s">
        <v>162</v>
      </c>
      <c r="T4" s="51"/>
      <c r="U4" s="52"/>
      <c r="W4" s="187" t="s">
        <v>163</v>
      </c>
      <c r="X4" s="187"/>
      <c r="Y4" s="187"/>
      <c r="Z4" s="187"/>
      <c r="AB4" s="43"/>
      <c r="AC4" s="43"/>
      <c r="AD4" s="43"/>
      <c r="AE4" s="43"/>
      <c r="AF4" s="187" t="s">
        <v>164</v>
      </c>
      <c r="AG4" s="187"/>
      <c r="AH4" s="187"/>
      <c r="AJ4" s="187" t="s">
        <v>165</v>
      </c>
      <c r="AK4" s="187"/>
      <c r="AL4" s="187"/>
    </row>
    <row r="5" spans="3:38">
      <c r="C5" s="47"/>
      <c r="D5" s="48" t="s">
        <v>166</v>
      </c>
      <c r="E5" s="49">
        <f>SUM(N15,N17)</f>
        <v>32</v>
      </c>
      <c r="N5" s="53">
        <f>SUMIF('dzI-II'!D4:D300,"g. borzytuchom",'dzI-II'!P4:P300)</f>
        <v>0</v>
      </c>
      <c r="S5" s="6">
        <f>SUMIF('dzI-II'!D4:D300,"g. nakla",'dzI-II'!P4:P300)</f>
        <v>0</v>
      </c>
      <c r="W5" s="23">
        <f>SUMIF('dzI-II'!D4:D300,"g. borowy młyn",'dzI-II'!P4:P300)</f>
        <v>0</v>
      </c>
      <c r="AB5" s="34"/>
      <c r="AF5" s="23">
        <f>SUMIF('dzI-II'!D4:D300,"g. chojnice",'dzI-II'!P4:P300)</f>
        <v>0</v>
      </c>
      <c r="AJ5" s="23">
        <f>SUMIF('dzI-II'!D4:D300,"g. rychnowy",'dzI-II'!P4:P300)</f>
        <v>0</v>
      </c>
    </row>
    <row r="6" spans="3:38">
      <c r="C6" s="47"/>
      <c r="D6" s="48" t="s">
        <v>167</v>
      </c>
      <c r="E6" s="49">
        <f>SUM(N20,N22)</f>
        <v>0</v>
      </c>
      <c r="N6" s="50" t="s">
        <v>168</v>
      </c>
      <c r="O6" s="51"/>
      <c r="P6" s="51"/>
      <c r="Q6" s="52"/>
      <c r="S6" s="50" t="s">
        <v>169</v>
      </c>
      <c r="T6" s="51"/>
      <c r="U6" s="52"/>
      <c r="W6" s="187" t="s">
        <v>170</v>
      </c>
      <c r="X6" s="187"/>
      <c r="Y6" s="187"/>
      <c r="Z6" s="187"/>
      <c r="AB6" s="43"/>
      <c r="AC6" s="43"/>
      <c r="AD6" s="43"/>
      <c r="AE6" s="43"/>
      <c r="AF6" s="187" t="s">
        <v>171</v>
      </c>
      <c r="AG6" s="187"/>
      <c r="AH6" s="187"/>
      <c r="AJ6" s="187" t="s">
        <v>172</v>
      </c>
      <c r="AK6" s="187"/>
      <c r="AL6" s="187"/>
    </row>
    <row r="7" spans="3:38">
      <c r="C7" s="47"/>
      <c r="D7" s="48" t="s">
        <v>173</v>
      </c>
      <c r="E7" s="46">
        <f>SUM(W5,W7)</f>
        <v>0</v>
      </c>
      <c r="N7" s="6">
        <f>SUMIF('ch Gim'!D3:D204,"g. borzytuchom",'ch Gim'!P3:P204)</f>
        <v>0</v>
      </c>
      <c r="S7" s="6">
        <f>SUMIF('ch Gim'!D3:D204,"g. nakla",'ch Gim'!P3:P204)</f>
        <v>0</v>
      </c>
      <c r="W7" s="6">
        <f>SUMIF('ch Gim'!D3:D204,"g. borowy młyn",'ch Gim'!P3:P204)</f>
        <v>0</v>
      </c>
      <c r="AB7" s="34"/>
      <c r="AF7" s="6">
        <f>SUMIF('ch Gim'!D3:D204,"g. chojnice",'ch Gim'!P3:P204)</f>
        <v>0</v>
      </c>
      <c r="AJ7" s="6">
        <f>SUMIF('ch Gim'!D3:D204,"g. rychnowy",'ch Gim'!P3:P204)</f>
        <v>0</v>
      </c>
    </row>
    <row r="8" spans="3:38">
      <c r="C8" s="47"/>
      <c r="D8" s="48" t="s">
        <v>174</v>
      </c>
      <c r="E8" s="46">
        <f>SUM(F13,W10,W12)</f>
        <v>0</v>
      </c>
      <c r="O8" s="11"/>
    </row>
    <row r="9" spans="3:38">
      <c r="C9" s="47"/>
      <c r="D9" s="48" t="s">
        <v>175</v>
      </c>
      <c r="E9" s="49">
        <f>SUM(N25,N27)</f>
        <v>0</v>
      </c>
      <c r="N9" s="50" t="s">
        <v>176</v>
      </c>
      <c r="O9" s="51"/>
      <c r="P9" s="52"/>
      <c r="S9" s="50" t="s">
        <v>177</v>
      </c>
      <c r="T9" s="51"/>
      <c r="U9" s="52"/>
      <c r="W9" s="187" t="s">
        <v>178</v>
      </c>
      <c r="X9" s="187"/>
      <c r="Y9" s="187"/>
      <c r="AB9" s="187" t="s">
        <v>179</v>
      </c>
      <c r="AC9" s="187"/>
      <c r="AD9" s="187"/>
      <c r="AF9" s="187" t="s">
        <v>180</v>
      </c>
      <c r="AG9" s="187"/>
      <c r="AH9" s="187"/>
    </row>
    <row r="10" spans="3:38">
      <c r="C10" s="47"/>
      <c r="D10" s="48" t="s">
        <v>181</v>
      </c>
      <c r="E10" s="49">
        <f>SUM(N30,N32)</f>
        <v>0</v>
      </c>
      <c r="N10" s="53">
        <f>SUMIF('dzI-II'!D4:D300,"g. 1 bytów",'dzI-II'!P4:P300)</f>
        <v>0</v>
      </c>
      <c r="S10" s="53">
        <f>SUMIF('dzI-II'!D4:D300,"g. lipnica",'dzI-II'!P4:P300)</f>
        <v>0</v>
      </c>
      <c r="W10" s="23">
        <f>SUMIF('dzI-II'!D4:D300,"g. przechlewo",'dzI-II'!P4:P300)</f>
        <v>0</v>
      </c>
      <c r="AB10" s="23">
        <f>SUMIF('dzI-II'!D4:D300,"g. półczno",'dzI-II'!P4:P300)</f>
        <v>0</v>
      </c>
      <c r="AF10" s="23">
        <f>SUMIF('dzI-II'!D4:D300,"g. brzeźno szlacheckie",'dzI-II'!P4:P300)</f>
        <v>0</v>
      </c>
      <c r="AJ10" s="187" t="s">
        <v>182</v>
      </c>
      <c r="AK10" s="187"/>
      <c r="AL10" s="187"/>
    </row>
    <row r="11" spans="3:38">
      <c r="C11" s="47"/>
      <c r="D11" s="48" t="s">
        <v>183</v>
      </c>
      <c r="E11" s="46">
        <f>SUM(S25,S27)</f>
        <v>0</v>
      </c>
      <c r="N11" s="50" t="s">
        <v>184</v>
      </c>
      <c r="O11" s="51"/>
      <c r="P11" s="52"/>
      <c r="S11" s="50" t="s">
        <v>185</v>
      </c>
      <c r="T11" s="52"/>
      <c r="W11" s="187" t="s">
        <v>186</v>
      </c>
      <c r="X11" s="187"/>
      <c r="Y11" s="187"/>
      <c r="AB11" s="187" t="s">
        <v>187</v>
      </c>
      <c r="AC11" s="187"/>
      <c r="AD11" s="187"/>
      <c r="AF11" s="187" t="s">
        <v>188</v>
      </c>
      <c r="AG11" s="187"/>
      <c r="AH11" s="187"/>
      <c r="AJ11" s="23">
        <v>0</v>
      </c>
    </row>
    <row r="12" spans="3:38">
      <c r="C12" s="47"/>
      <c r="D12" s="48" t="s">
        <v>189</v>
      </c>
      <c r="E12" s="46">
        <f>SUM(S5,S7)</f>
        <v>0</v>
      </c>
      <c r="N12" s="6">
        <f>SUMIF('ch Gim'!D3:D204,"g. 1 bytów",'ch Gim'!P3:P204)</f>
        <v>2</v>
      </c>
      <c r="S12" s="6">
        <f>SUMIF('ch Gim'!D3:D204,"g. lipnica",'ch Gim'!P3:P204)</f>
        <v>0</v>
      </c>
      <c r="W12" s="6">
        <f>SUMIF('ch Gim'!D3:D204,"g. przechlewo",'ch Gim'!P3:P204)</f>
        <v>0</v>
      </c>
      <c r="AB12" s="6">
        <f>SUMIF('ch Gim'!D3:D204,"g. półczno",'ch Gim'!P3:P204)</f>
        <v>0</v>
      </c>
      <c r="AF12" s="6">
        <f>SUMIF('ch Gim'!D3:D204,"g. brzeźno szlacheckie",'ch Gim'!P3:P204)</f>
        <v>0</v>
      </c>
      <c r="AJ12" s="187" t="s">
        <v>190</v>
      </c>
      <c r="AK12" s="187"/>
      <c r="AL12" s="187"/>
    </row>
    <row r="13" spans="3:38">
      <c r="C13" s="47"/>
      <c r="D13" s="48" t="s">
        <v>191</v>
      </c>
      <c r="E13" s="49">
        <f>SUM(S10,S12)</f>
        <v>0</v>
      </c>
      <c r="AJ13" s="6">
        <f>SUMIF('ch Gim'!D3:D202,"g. sławno",'ch Gim'!P3:P202)</f>
        <v>0</v>
      </c>
    </row>
    <row r="14" spans="3:38">
      <c r="C14" s="47"/>
      <c r="D14" s="48" t="s">
        <v>192</v>
      </c>
      <c r="E14" s="49">
        <f>SUM(S15,S17)</f>
        <v>0</v>
      </c>
      <c r="N14" s="50" t="s">
        <v>193</v>
      </c>
      <c r="O14" s="51"/>
      <c r="P14" s="51"/>
      <c r="Q14" s="52"/>
      <c r="S14" s="50" t="s">
        <v>194</v>
      </c>
      <c r="T14" s="51"/>
      <c r="U14" s="52"/>
      <c r="W14" s="187" t="s">
        <v>195</v>
      </c>
      <c r="X14" s="187"/>
      <c r="Y14" s="187"/>
      <c r="Z14" s="187"/>
      <c r="AB14" s="187" t="s">
        <v>196</v>
      </c>
      <c r="AC14" s="187"/>
      <c r="AD14" s="187"/>
      <c r="AF14" s="187" t="s">
        <v>197</v>
      </c>
      <c r="AG14" s="187"/>
      <c r="AH14" s="187"/>
    </row>
    <row r="15" spans="3:38">
      <c r="C15" s="47"/>
      <c r="D15" s="48" t="s">
        <v>198</v>
      </c>
      <c r="E15" s="46">
        <f>SUM(S30,S32)</f>
        <v>0</v>
      </c>
      <c r="N15" s="53">
        <f>SUMIF('dzI-II'!D4:D300,"g. 2 bytów",'dzI-II'!P4:P300)</f>
        <v>0</v>
      </c>
      <c r="S15" s="53">
        <f>SUMIF('dzI-II'!D4:D300,"g. ugoszcz",'dzI-II'!P4:P300)</f>
        <v>0</v>
      </c>
      <c r="W15" s="23">
        <f>SUMIF('dzI-II'!D4:D300,"g. tuchomie",'dzI-II'!P4:P300)</f>
        <v>0</v>
      </c>
      <c r="AB15" s="23">
        <f ca="1">SUMIF('dzI-II'!D2:D300,"g. objazda ",'dzI-II'!P4:P300)</f>
        <v>0</v>
      </c>
      <c r="AF15" s="23">
        <f>SUMIF('dzI-II'!D4:D300,"g. słupsk",'dzI-II'!P4:P300)</f>
        <v>0</v>
      </c>
      <c r="AJ15" s="187" t="s">
        <v>199</v>
      </c>
      <c r="AK15" s="187"/>
      <c r="AL15" s="187"/>
    </row>
    <row r="16" spans="3:38">
      <c r="C16" s="47"/>
      <c r="D16" s="54" t="s">
        <v>200</v>
      </c>
      <c r="E16" s="55">
        <f>SUM(W15,W17)</f>
        <v>0</v>
      </c>
      <c r="N16" s="50" t="s">
        <v>201</v>
      </c>
      <c r="O16" s="51"/>
      <c r="P16" s="51"/>
      <c r="Q16" s="52"/>
      <c r="S16" s="50" t="s">
        <v>202</v>
      </c>
      <c r="T16" s="51"/>
      <c r="U16" s="52"/>
      <c r="W16" s="187" t="s">
        <v>203</v>
      </c>
      <c r="X16" s="187"/>
      <c r="Y16" s="187"/>
      <c r="Z16" s="187"/>
      <c r="AB16" s="187" t="s">
        <v>204</v>
      </c>
      <c r="AC16" s="187"/>
      <c r="AD16" s="187"/>
      <c r="AF16" s="187" t="s">
        <v>205</v>
      </c>
      <c r="AG16" s="187"/>
      <c r="AH16" s="187"/>
      <c r="AJ16" s="23">
        <f>SUMIF('dzI-II'!D4:D161,"G. tuchlino",'dzI-II'!P4:P161)</f>
        <v>0</v>
      </c>
    </row>
    <row r="17" spans="3:38">
      <c r="C17" s="47"/>
      <c r="D17" s="48" t="s">
        <v>206</v>
      </c>
      <c r="E17" s="49">
        <f>SUM(W20,W22)</f>
        <v>0</v>
      </c>
      <c r="N17" s="6">
        <f>SUMIF('ch Gim'!D3:D204,"g. 2 bytów",'ch Gim'!P3:P204)</f>
        <v>32</v>
      </c>
      <c r="S17" s="6">
        <f>SUMIF('ch Gim'!D3:D204,"g. ugoszcz",'ch Gim'!P3:P204)</f>
        <v>0</v>
      </c>
      <c r="W17" s="6">
        <f>SUMIF('ch Gim'!D3:D204,"g. tuchomie",'ch Gim'!P3:P204)</f>
        <v>0</v>
      </c>
      <c r="AB17" s="6">
        <f>SUMIF('ch Gim'!D3:D204,"g. objazda",'ch Gim'!P3:P204)</f>
        <v>0</v>
      </c>
      <c r="AF17" s="6">
        <f>SUMIF('ch Gim'!D3:D204,"g. słupsk",'ch Gim'!P3:P204)</f>
        <v>0</v>
      </c>
      <c r="AJ17" s="187" t="s">
        <v>207</v>
      </c>
      <c r="AK17" s="187"/>
      <c r="AL17" s="187"/>
    </row>
    <row r="18" spans="3:38">
      <c r="C18" s="47"/>
      <c r="D18" s="48" t="s">
        <v>208</v>
      </c>
      <c r="E18" s="46">
        <f>SUM(W25,W27)</f>
        <v>0</v>
      </c>
      <c r="AJ18" s="6">
        <f>SUMIF('ch Gim'!D3:D204,"g. tuchlino",'ch Gim'!P3:P204)</f>
        <v>0</v>
      </c>
    </row>
    <row r="19" spans="3:38">
      <c r="C19" s="47"/>
      <c r="D19" s="48" t="s">
        <v>209</v>
      </c>
      <c r="E19" s="46">
        <f>SUM(W30,W32)</f>
        <v>0</v>
      </c>
      <c r="N19" s="50" t="s">
        <v>210</v>
      </c>
      <c r="O19" s="51"/>
      <c r="P19" s="52"/>
      <c r="S19" s="50" t="s">
        <v>211</v>
      </c>
      <c r="T19" s="51"/>
      <c r="U19" s="52"/>
      <c r="W19" s="187" t="s">
        <v>212</v>
      </c>
      <c r="X19" s="187"/>
      <c r="Y19" s="187"/>
      <c r="Z19" s="187"/>
      <c r="AB19" s="187" t="s">
        <v>213</v>
      </c>
      <c r="AC19" s="187"/>
      <c r="AD19" s="187"/>
      <c r="AF19" s="187" t="s">
        <v>214</v>
      </c>
      <c r="AG19" s="187"/>
      <c r="AH19" s="187"/>
    </row>
    <row r="20" spans="3:38">
      <c r="C20" s="47"/>
      <c r="D20" s="48" t="s">
        <v>215</v>
      </c>
      <c r="E20" s="46">
        <f>SUM(AJ16,AJ18)</f>
        <v>0</v>
      </c>
      <c r="N20" s="7">
        <f>SUMIF('dzI-II'!D4:D180,"g. kołczygłowy",'dzI-II'!P4:P300)</f>
        <v>0</v>
      </c>
      <c r="S20" s="53">
        <f>SUMIF('dzI-II'!D4:D300,"g. starkowo",'dzI-II'!P4:P300)</f>
        <v>0</v>
      </c>
      <c r="W20" s="23">
        <f>SUMIF('dzI-II'!D4:D300,"g. konarzyny",'dzI-II'!P4:P300)</f>
        <v>0</v>
      </c>
      <c r="AB20" s="23">
        <f>SUMIF('dzI-II'!D4:D180,"g. damnica",'dzI-II'!P4:P180)</f>
        <v>0</v>
      </c>
      <c r="AF20" s="23">
        <f>SUMIF('dzI-II'!D4:D300,"g. skorzewo",'dzI-II'!P4:P300)</f>
        <v>0</v>
      </c>
    </row>
    <row r="21" spans="3:38">
      <c r="C21" s="47"/>
      <c r="D21" s="48" t="s">
        <v>216</v>
      </c>
      <c r="E21" s="46">
        <f>SUM(AJ11,AJ13)</f>
        <v>0</v>
      </c>
      <c r="N21" s="50" t="s">
        <v>217</v>
      </c>
      <c r="O21" s="51"/>
      <c r="P21" s="52"/>
      <c r="S21" s="50" t="s">
        <v>218</v>
      </c>
      <c r="T21" s="51"/>
      <c r="U21" s="52"/>
      <c r="W21" s="187" t="s">
        <v>219</v>
      </c>
      <c r="X21" s="187"/>
      <c r="Y21" s="187"/>
      <c r="Z21" s="187"/>
      <c r="AB21" s="187" t="s">
        <v>220</v>
      </c>
      <c r="AC21" s="187"/>
      <c r="AD21" s="187"/>
      <c r="AF21" s="187" t="s">
        <v>221</v>
      </c>
      <c r="AG21" s="187"/>
      <c r="AH21" s="187"/>
    </row>
    <row r="22" spans="3:38">
      <c r="C22" s="47"/>
      <c r="D22" s="48" t="s">
        <v>222</v>
      </c>
      <c r="E22" s="46">
        <f ca="1">SUM(AB15,AB17)</f>
        <v>0</v>
      </c>
      <c r="N22" s="6">
        <f>SUMIF('ch Gim'!D3:D200,"g. kołczygłowy",'ch Gim'!P3:P204)</f>
        <v>0</v>
      </c>
      <c r="S22" s="6">
        <f>SUMIF('ch Gim'!D3:D204,"g. starkowo",'ch Gim'!P3:P204)</f>
        <v>0</v>
      </c>
      <c r="W22" s="6">
        <f>SUMIF('ch Gim'!D3:D204,"g. konarzyny",'ch Gim'!P3:P204)</f>
        <v>0</v>
      </c>
      <c r="AB22" s="6">
        <f>SUMIF('ch Gim'!D3:D200,"g. damnica",'ch Gim'!P3:P200)</f>
        <v>0</v>
      </c>
      <c r="AF22" s="6">
        <f>SUMIF('ch Gim'!D3:D204,"g. skorzewo",'ch Gim'!P3:P204)</f>
        <v>0</v>
      </c>
    </row>
    <row r="23" spans="3:38">
      <c r="C23" s="47"/>
      <c r="D23" s="48" t="s">
        <v>223</v>
      </c>
      <c r="E23" s="46">
        <f>SUM(AB20,AB22)</f>
        <v>0</v>
      </c>
    </row>
    <row r="24" spans="3:38">
      <c r="C24" s="47"/>
      <c r="D24" s="54" t="s">
        <v>224</v>
      </c>
      <c r="E24" s="55">
        <f>SUM(AB25,AB27)</f>
        <v>0</v>
      </c>
      <c r="N24" s="50" t="s">
        <v>225</v>
      </c>
      <c r="O24" s="51"/>
      <c r="P24" s="52"/>
      <c r="S24" s="50" t="s">
        <v>226</v>
      </c>
      <c r="T24" s="51"/>
      <c r="U24" s="52"/>
      <c r="W24" s="187" t="s">
        <v>227</v>
      </c>
      <c r="X24" s="187"/>
      <c r="Y24" s="187"/>
      <c r="Z24" s="187"/>
      <c r="AB24" s="187" t="s">
        <v>228</v>
      </c>
      <c r="AC24" s="187"/>
      <c r="AD24" s="187"/>
      <c r="AF24" s="187" t="s">
        <v>229</v>
      </c>
      <c r="AG24" s="187"/>
      <c r="AH24" s="187"/>
    </row>
    <row r="25" spans="3:38">
      <c r="C25" s="47"/>
      <c r="D25" s="54" t="s">
        <v>1675</v>
      </c>
      <c r="E25" s="55">
        <f>SUM(AB30,AB32)</f>
        <v>0</v>
      </c>
      <c r="N25" s="7">
        <f>SUMIF('dzI-II'!D4:D180,"g. nożyno",'dzI-II'!P4:P180)</f>
        <v>0</v>
      </c>
      <c r="S25" s="23">
        <f>SUMIF('dzI-II'!D4:D300,"g. człuchów",'dzI-II'!P4:P300)</f>
        <v>0</v>
      </c>
      <c r="W25" s="23">
        <f>SUMIF('dzI-II'!D4:D300,"g. lębork",'dzI-II'!P4:P300)</f>
        <v>0</v>
      </c>
      <c r="AB25" s="23">
        <f>SUMIF('dzI-II'!D4:D300,"g. miastko",'dzI-II'!P4:P300)</f>
        <v>0</v>
      </c>
      <c r="AF25" s="23">
        <f>SUMIF('dzI-II'!D4:D180,"g. łubno",'dzI-II'!N4:N180)</f>
        <v>0</v>
      </c>
    </row>
    <row r="26" spans="3:38">
      <c r="C26" s="47"/>
      <c r="D26" s="54" t="s">
        <v>230</v>
      </c>
      <c r="E26" s="55">
        <f>SUM(AF5,AF7)</f>
        <v>0</v>
      </c>
      <c r="N26" s="50" t="s">
        <v>231</v>
      </c>
      <c r="O26" s="51"/>
      <c r="P26" s="52"/>
      <c r="S26" s="50" t="s">
        <v>232</v>
      </c>
      <c r="T26" s="51"/>
      <c r="U26" s="52"/>
      <c r="W26" s="187" t="s">
        <v>233</v>
      </c>
      <c r="X26" s="187"/>
      <c r="Y26" s="187"/>
      <c r="Z26" s="187"/>
      <c r="AB26" s="187" t="s">
        <v>234</v>
      </c>
      <c r="AC26" s="187"/>
      <c r="AD26" s="187"/>
      <c r="AF26" s="187" t="s">
        <v>235</v>
      </c>
      <c r="AG26" s="187"/>
      <c r="AH26" s="187"/>
    </row>
    <row r="27" spans="3:38">
      <c r="C27" s="47"/>
      <c r="D27" s="54" t="s">
        <v>236</v>
      </c>
      <c r="E27" s="55">
        <f>SUM(AF10,AF12)</f>
        <v>0</v>
      </c>
      <c r="N27" s="6">
        <f>SUMIF('ch Gim'!D3:D200,"g. nożyno",'ch Gim'!P3:P204)</f>
        <v>0</v>
      </c>
      <c r="S27" s="6">
        <f>SUMIF('ch Gim'!D3:D204,"g. 1 człuchów",'ch Gim'!P3:P204)</f>
        <v>0</v>
      </c>
      <c r="W27" s="6">
        <f>SUMIF('ch Gim'!D3:D204,"g. lębork",'ch Gim'!P3:P204)</f>
        <v>0</v>
      </c>
      <c r="AB27" s="6">
        <f>SUMIF('ch Gim'!D3:D204,"g. miastko",'ch Gim'!P3:P204)</f>
        <v>0</v>
      </c>
      <c r="AF27" s="6">
        <f>SUMIF('ch Gim'!D3:D200,"g. łubno",'ch Gim'!P3:P200)</f>
        <v>0</v>
      </c>
    </row>
    <row r="28" spans="3:38">
      <c r="C28" s="47"/>
      <c r="D28" s="54" t="s">
        <v>237</v>
      </c>
      <c r="E28" s="55">
        <f>SUM(AF15,AF17)</f>
        <v>0</v>
      </c>
    </row>
    <row r="29" spans="3:38">
      <c r="C29" s="47"/>
      <c r="D29" s="54" t="s">
        <v>238</v>
      </c>
      <c r="E29" s="56">
        <f>SUM(S20,S22)</f>
        <v>0</v>
      </c>
      <c r="N29" s="50" t="s">
        <v>239</v>
      </c>
      <c r="O29" s="51"/>
      <c r="P29" s="52"/>
      <c r="S29" s="50" t="s">
        <v>240</v>
      </c>
      <c r="T29" s="51"/>
      <c r="U29" s="51"/>
      <c r="V29" s="52"/>
      <c r="W29" s="187" t="s">
        <v>241</v>
      </c>
      <c r="X29" s="187"/>
      <c r="Y29" s="187"/>
      <c r="Z29" s="187"/>
      <c r="AB29" s="187" t="s">
        <v>242</v>
      </c>
      <c r="AC29" s="187"/>
      <c r="AD29" s="187"/>
      <c r="AF29" s="187" t="s">
        <v>243</v>
      </c>
      <c r="AG29" s="187"/>
      <c r="AH29" s="187"/>
    </row>
    <row r="30" spans="3:38">
      <c r="C30" s="47"/>
      <c r="D30" s="54" t="s">
        <v>244</v>
      </c>
      <c r="E30" s="55">
        <f>SUM(AF22,AF20)</f>
        <v>0</v>
      </c>
      <c r="N30" s="53">
        <f>SUMIF('dzI-II'!D4:D300,"g. dretyń",'dzI-II'!P4:P300)</f>
        <v>0</v>
      </c>
      <c r="S30" s="23">
        <f>SUMIF('dzI-II'!D4:D300,"g. kościerzyna",'dzI-II'!P4:P300)</f>
        <v>0</v>
      </c>
      <c r="W30" s="23">
        <f>SUMIF('dzI-II'!D4:D300,"g. parchowo",'dzI-II'!P4:P300)</f>
        <v>0</v>
      </c>
      <c r="AB30" s="23">
        <f>SUMIF('dzI-II'!D4:D300,"g. studzienice",'dzI-II'!P4:P300)</f>
        <v>0</v>
      </c>
      <c r="AF30" s="23">
        <f>SUMIF('dzI-II'!D4:D300,"g. tursko",'dzI-II'!P4:P400)</f>
        <v>0</v>
      </c>
    </row>
    <row r="31" spans="3:38">
      <c r="C31" s="47"/>
      <c r="D31" s="54" t="s">
        <v>245</v>
      </c>
      <c r="E31" s="55">
        <f>SUM(AF25,AF27)</f>
        <v>0</v>
      </c>
      <c r="N31" s="50" t="s">
        <v>246</v>
      </c>
      <c r="O31" s="51"/>
      <c r="P31" s="52"/>
      <c r="S31" s="50" t="s">
        <v>247</v>
      </c>
      <c r="T31" s="51"/>
      <c r="U31" s="52"/>
      <c r="V31" s="52"/>
      <c r="W31" s="187" t="s">
        <v>248</v>
      </c>
      <c r="X31" s="187"/>
      <c r="Y31" s="187"/>
      <c r="Z31" s="187"/>
      <c r="AB31" s="187" t="s">
        <v>249</v>
      </c>
      <c r="AC31" s="187"/>
      <c r="AD31" s="187"/>
      <c r="AF31" s="187" t="s">
        <v>250</v>
      </c>
      <c r="AG31" s="187"/>
      <c r="AH31" s="187"/>
    </row>
    <row r="32" spans="3:38">
      <c r="C32" s="47"/>
      <c r="D32" s="54" t="s">
        <v>251</v>
      </c>
      <c r="E32" s="57">
        <f>SUM(AF30,AF32)</f>
        <v>0</v>
      </c>
      <c r="N32" s="6">
        <f>SUMIF('ch Gim'!D3:D204,"g. dretyń",'ch Gim'!P3:P204)</f>
        <v>0</v>
      </c>
      <c r="S32" s="58">
        <f>SUMIF('ch Gim'!D3:D200,"g. kościerzyna",'ch Gim'!P3:P200)</f>
        <v>0</v>
      </c>
      <c r="W32" s="6">
        <f>SUMIF('ch Gim'!D3:D204,"g. parchowo",'ch Gim'!P3:P204)</f>
        <v>0</v>
      </c>
      <c r="AB32" s="6">
        <f>SUMIF('ch Gim'!D3:D204,"g. studzienice",'ch Gim'!P3:P204)</f>
        <v>0</v>
      </c>
      <c r="AF32" s="6">
        <f>SUMIF('ch Gim'!D3:D204,"g. tursko",'ch Gim'!P3:P204)</f>
        <v>0</v>
      </c>
    </row>
    <row r="33" spans="3:18">
      <c r="C33" s="47"/>
      <c r="D33" s="54" t="s">
        <v>252</v>
      </c>
      <c r="E33" s="57">
        <f>SUM(AJ5,AJ7)</f>
        <v>0</v>
      </c>
    </row>
    <row r="34" spans="3:18">
      <c r="D34" s="54" t="s">
        <v>253</v>
      </c>
      <c r="E34" s="57">
        <v>2</v>
      </c>
    </row>
    <row r="35" spans="3:18">
      <c r="D35" s="54" t="s">
        <v>254</v>
      </c>
      <c r="E35" s="57">
        <v>1</v>
      </c>
    </row>
    <row r="36" spans="3:18">
      <c r="D36" s="54" t="s">
        <v>255</v>
      </c>
      <c r="E36" s="57">
        <v>1</v>
      </c>
    </row>
    <row r="37" spans="3:18">
      <c r="D37" s="54" t="s">
        <v>256</v>
      </c>
      <c r="E37" s="57">
        <v>2</v>
      </c>
    </row>
    <row r="38" spans="3:18">
      <c r="D38" s="54" t="s">
        <v>257</v>
      </c>
      <c r="E38" s="57">
        <v>3</v>
      </c>
    </row>
    <row r="39" spans="3:18">
      <c r="D39" s="54" t="s">
        <v>258</v>
      </c>
      <c r="E39" s="57">
        <v>1</v>
      </c>
    </row>
    <row r="40" spans="3:18" ht="13.5" customHeight="1">
      <c r="C40" s="59"/>
      <c r="D40" s="215" t="s">
        <v>259</v>
      </c>
      <c r="E40" s="215"/>
    </row>
    <row r="41" spans="3:18">
      <c r="C41" s="59"/>
      <c r="D41" s="215"/>
      <c r="E41" s="215"/>
      <c r="H41" s="216" t="s">
        <v>260</v>
      </c>
      <c r="I41" s="216"/>
      <c r="J41" s="216"/>
      <c r="K41" s="187" t="s">
        <v>261</v>
      </c>
      <c r="L41" s="187"/>
      <c r="M41" s="187" t="s">
        <v>262</v>
      </c>
      <c r="N41" s="187"/>
      <c r="O41" s="187" t="s">
        <v>263</v>
      </c>
      <c r="P41" s="187"/>
      <c r="Q41" s="187" t="s">
        <v>264</v>
      </c>
      <c r="R41" s="187"/>
    </row>
    <row r="42" spans="3:18" ht="16.5" customHeight="1">
      <c r="C42" s="44"/>
      <c r="D42" s="29" t="s">
        <v>1516</v>
      </c>
      <c r="E42" s="29" t="s">
        <v>159</v>
      </c>
      <c r="H42" s="187" t="s">
        <v>265</v>
      </c>
      <c r="I42" s="187"/>
      <c r="J42" s="6" t="s">
        <v>266</v>
      </c>
      <c r="K42" s="6" t="s">
        <v>267</v>
      </c>
      <c r="L42" s="6" t="s">
        <v>266</v>
      </c>
      <c r="M42" s="60" t="s">
        <v>267</v>
      </c>
      <c r="N42" s="60" t="s">
        <v>266</v>
      </c>
      <c r="O42" s="60" t="s">
        <v>265</v>
      </c>
      <c r="P42" s="60" t="s">
        <v>266</v>
      </c>
      <c r="Q42" s="60" t="s">
        <v>267</v>
      </c>
      <c r="R42" s="60" t="s">
        <v>266</v>
      </c>
    </row>
    <row r="43" spans="3:18" ht="13.5" customHeight="1">
      <c r="C43" s="47"/>
      <c r="D43" s="3" t="s">
        <v>1526</v>
      </c>
      <c r="E43" s="46">
        <f ca="1">SUM(H43,J43,H44,J44,H45,J45)</f>
        <v>1691</v>
      </c>
      <c r="G43" t="s">
        <v>268</v>
      </c>
      <c r="H43" s="218">
        <f>SUMIF('ch III-IV'!D4:D219,"sp 5 bytów",'ch III-IV'!P4:P219)</f>
        <v>382</v>
      </c>
      <c r="I43" s="218"/>
      <c r="J43" s="61">
        <f>SUMIF('dz III-IV'!D5:D300,"sp 5 bytów",'dz III-IV'!P5:P300)</f>
        <v>338</v>
      </c>
      <c r="K43" s="62">
        <f>SUMIF('ch III-IV'!D4:D219,"sp kołczygłowy",'ch III-IV'!P4:P219)</f>
        <v>202</v>
      </c>
      <c r="L43" s="61">
        <f>SUMIF('dz III-IV'!D5:D300,"sp kołczygłowy",'dz III-IV'!P5:P300)</f>
        <v>220</v>
      </c>
      <c r="M43" s="63">
        <f>SUMIF('ch III-IV'!D4:D219,"sp borowy młyn",'ch III-IV'!P4:P219)</f>
        <v>78</v>
      </c>
      <c r="N43" s="64">
        <f>SUMIF('dz III-IV'!D5:D300,"sp borowy młyn",'dz III-IV'!P5:P300)</f>
        <v>29</v>
      </c>
      <c r="O43" s="63">
        <f>SUMIF('ch III-IV'!D4:D219,"Sp Borzytuchom",'ch III-IV'!P4:P219)</f>
        <v>24</v>
      </c>
      <c r="P43" s="64">
        <f>SUMIF('dz III-IV'!D5:D300,"Sp Borzytuchom",'dz III-IV'!P5:P300)</f>
        <v>47</v>
      </c>
      <c r="Q43" s="63">
        <f>SUMIF('ch III-IV'!D4:D219,"sp 2 bytów",'ch III-IV'!P4:P219)</f>
        <v>32</v>
      </c>
      <c r="R43" s="64">
        <f>SUMIF('dz III-IV'!D5:D300,"sp 2 bytów",'dz III-IV'!P5:P300)</f>
        <v>114</v>
      </c>
    </row>
    <row r="44" spans="3:18">
      <c r="C44" s="47"/>
      <c r="D44" s="3" t="s">
        <v>1534</v>
      </c>
      <c r="E44" s="46">
        <f ca="1">SUM(K43,L43,K44,L44,K45,L45)</f>
        <v>908</v>
      </c>
      <c r="G44" t="s">
        <v>269</v>
      </c>
      <c r="H44" s="219">
        <f ca="1">SUMIF('chV-VI'!D4:D299,"sp 5 bytów",'chV-VI'!P4:P298)</f>
        <v>226</v>
      </c>
      <c r="I44" s="219"/>
      <c r="J44" s="65">
        <f>SUMIF('ch I-II'!D4:D300,"sp 5 bytów",'ch I-II'!P4:P300)</f>
        <v>504</v>
      </c>
      <c r="K44" s="66">
        <f ca="1">SUMIF('chV-VI'!D4:D299,"sp kołczygłowy",'chV-VI'!P4:P298)</f>
        <v>108</v>
      </c>
      <c r="L44" s="65">
        <f>SUMIF('ch I-II'!D4:D300,"sp kołczygłowy",'ch I-II'!P4:P300)</f>
        <v>4</v>
      </c>
      <c r="M44" s="66">
        <f ca="1">SUMIF('chV-VI'!D4:D299,"sp borowy młyn",'chV-VI'!P4:P298)</f>
        <v>337</v>
      </c>
      <c r="N44" s="67">
        <f>SUMIF('ch I-II'!D4:D300,"sp borowy młyn",'ch I-II'!P4:P300)</f>
        <v>87</v>
      </c>
      <c r="O44" s="66">
        <f>SUMIF('chV-VI'!D4:D299,"Sp Borzytuchom",'chV-VI'!P4:P299)</f>
        <v>63</v>
      </c>
      <c r="P44" s="67">
        <f>SUMIF('ch I-II'!D4:D300,"sp borzytuchom",'ch I-II'!P4:P300)</f>
        <v>67</v>
      </c>
      <c r="Q44" s="66">
        <f ca="1">SUMIF('chV-VI'!D4:D299,"sp 2 bytów",'chV-VI'!P4:P298)</f>
        <v>37</v>
      </c>
      <c r="R44" s="67">
        <f>SUMIF('ch I-II'!D4:D300,"sp 2 bytów",'ch I-II'!P4:P300)</f>
        <v>91</v>
      </c>
    </row>
    <row r="45" spans="3:18" ht="27" customHeight="1">
      <c r="C45" s="47"/>
      <c r="D45" s="3" t="s">
        <v>1767</v>
      </c>
      <c r="E45" s="46">
        <f ca="1">SUM(M43,N43,M44,N44,M45,N45)</f>
        <v>586</v>
      </c>
      <c r="G45" s="68" t="s">
        <v>270</v>
      </c>
      <c r="H45" s="217">
        <f>SUMIF('dz Gim'!D4:D301,"sp 5 bytów",'dz Gim'!P4:P301)</f>
        <v>0</v>
      </c>
      <c r="I45" s="217"/>
      <c r="J45" s="69">
        <f>SUMIF('dzV-VI'!D5:D300,"sp 5 bytów",'dzV-VI'!P5:P300)</f>
        <v>241</v>
      </c>
      <c r="K45" s="70">
        <f>SUMIF('dz Gim'!D4:D301,"sp kołczygłowy",'dz Gim'!P4:P301)</f>
        <v>0</v>
      </c>
      <c r="L45" s="69">
        <f>SUMIF('dzV-VI'!D5:D300,"sp kołczygłowy",'dzV-VI'!P5:P300)</f>
        <v>374</v>
      </c>
      <c r="M45" s="70">
        <f>SUMIF('dz Gim'!D4:D301,"sp borowy młyn",'dz Gim'!P4:P301)</f>
        <v>0</v>
      </c>
      <c r="N45" s="71">
        <f>SUMIF('dzV-VI'!D5:D300,"sp borowy młyn",'dzV-VI'!P5:P300)</f>
        <v>55</v>
      </c>
      <c r="O45" s="70">
        <f>SUMIF('dz Gim'!D4:D301,"sp borzytuchom",'dz Gim'!P4:P301)</f>
        <v>0</v>
      </c>
      <c r="P45" s="71">
        <f>SUMIF('dzV-VI'!D5:D300,"sp borzytuchom",'dzV-VI'!P5:P300)</f>
        <v>41</v>
      </c>
      <c r="Q45" s="70">
        <f>SUMIF('dz Gim'!D4:D301,"sp 2 bytów",'dz Gim'!P4:P301)</f>
        <v>0</v>
      </c>
      <c r="R45" s="71">
        <f>SUMIF('dzV-VI'!D5:D300,"sp 2 bytów",'dzV-VI'!P5:P300)</f>
        <v>39</v>
      </c>
    </row>
    <row r="46" spans="3:18">
      <c r="C46" s="47"/>
      <c r="D46" s="3" t="s">
        <v>1551</v>
      </c>
      <c r="E46" s="46">
        <f>SUM(O43,P43,O44,P44,O45,P45)</f>
        <v>242</v>
      </c>
    </row>
    <row r="47" spans="3:18">
      <c r="C47" s="47"/>
      <c r="D47" s="3" t="s">
        <v>1578</v>
      </c>
      <c r="E47" s="46">
        <f ca="1">SUM(Q43,R43,Q44,R44,Q45,R45)</f>
        <v>313</v>
      </c>
      <c r="H47" s="187" t="s">
        <v>271</v>
      </c>
      <c r="I47" s="187"/>
      <c r="J47" s="187"/>
      <c r="K47" s="187" t="s">
        <v>272</v>
      </c>
      <c r="L47" s="187"/>
      <c r="M47" s="187" t="s">
        <v>273</v>
      </c>
      <c r="N47" s="187"/>
      <c r="O47" s="187" t="s">
        <v>274</v>
      </c>
      <c r="P47" s="187"/>
      <c r="Q47" s="187" t="s">
        <v>275</v>
      </c>
      <c r="R47" s="187"/>
    </row>
    <row r="48" spans="3:18">
      <c r="C48" s="47"/>
      <c r="D48" s="3" t="s">
        <v>1819</v>
      </c>
      <c r="E48" s="46">
        <f>SUM(H49,J49,H50,J50,H51,J51)</f>
        <v>143</v>
      </c>
      <c r="H48" s="221" t="s">
        <v>276</v>
      </c>
      <c r="I48" s="221"/>
      <c r="J48" s="72" t="s">
        <v>266</v>
      </c>
      <c r="K48" s="23" t="s">
        <v>267</v>
      </c>
      <c r="L48" s="23" t="s">
        <v>266</v>
      </c>
      <c r="M48" s="23" t="s">
        <v>265</v>
      </c>
      <c r="N48" s="23" t="s">
        <v>266</v>
      </c>
      <c r="O48" s="23" t="s">
        <v>277</v>
      </c>
      <c r="P48" s="23" t="s">
        <v>266</v>
      </c>
      <c r="Q48" s="23" t="s">
        <v>276</v>
      </c>
      <c r="R48" s="23" t="s">
        <v>278</v>
      </c>
    </row>
    <row r="49" spans="3:18">
      <c r="C49" s="47"/>
      <c r="D49" s="3" t="s">
        <v>1602</v>
      </c>
      <c r="E49" s="46">
        <f>SUM(K49,L49,K50,L50,K51,L51)</f>
        <v>75</v>
      </c>
      <c r="G49" t="s">
        <v>268</v>
      </c>
      <c r="H49" s="222">
        <f>SUMIF('ch III-IV'!D4:D219,"sp lipnica",'ch III-IV'!P4:P219)</f>
        <v>72</v>
      </c>
      <c r="I49" s="222"/>
      <c r="J49" s="73">
        <f>SUMIF('dz III-IV'!D5:D300,"sp lipnica",'dz III-IV'!P5:P300)</f>
        <v>3</v>
      </c>
      <c r="K49" s="63">
        <f>SUMIF('ch III-IV'!D4:D219,"sp tuchomie",'ch III-IV'!P4:P219)</f>
        <v>14</v>
      </c>
      <c r="L49" s="73">
        <f>SUMIF('dz III-IV'!D5:D300,"sp tuchomie",'dz III-IV'!P5:P300)</f>
        <v>41</v>
      </c>
      <c r="M49" s="63">
        <f>SUMIF('ch III-IV'!D4:D219,"sp parchowo",'ch III-IV'!P4:P219)</f>
        <v>122</v>
      </c>
      <c r="N49" s="73">
        <f>SUMIF('dz III-IV'!D5:D300,"sp parchowo",'dz III-IV'!P5:P300)</f>
        <v>181</v>
      </c>
      <c r="O49" s="63">
        <f>SUMIF('ch III-IV'!D4:D219,"sp brzeźno szlacheckie",'ch III-IV'!P4:P219)</f>
        <v>0</v>
      </c>
      <c r="P49" s="73">
        <f>SUMIF('dz III-IV'!D5:D300,"sp brzeźno szlacheckie",'dz III-IV'!P5:P300)</f>
        <v>0</v>
      </c>
      <c r="Q49" s="63">
        <f>SUMIF('ch III-IV'!D4:D219,"sp szczenurze",'ch III-IV'!P4:P219)</f>
        <v>0</v>
      </c>
      <c r="R49" s="64">
        <f>SUMIF('dz III-IV'!D5:D300,"sp szczenurze",'dz III-IV'!P5:P300)</f>
        <v>25</v>
      </c>
    </row>
    <row r="50" spans="3:18" ht="21.75" customHeight="1">
      <c r="C50" s="47"/>
      <c r="D50" s="3" t="s">
        <v>279</v>
      </c>
      <c r="E50" s="46">
        <v>45</v>
      </c>
      <c r="G50" s="74" t="s">
        <v>269</v>
      </c>
      <c r="H50" s="219">
        <f>SUMIF('chV-VI'!D4:D202,"sp lipnica",'chV-VI'!P4:P202)</f>
        <v>41</v>
      </c>
      <c r="I50" s="219"/>
      <c r="J50" s="65">
        <f>SUMIF('ch I-II'!D4:D218,"sp lipnica",'ch I-II'!P4:P218)</f>
        <v>2</v>
      </c>
      <c r="K50" s="66">
        <f>SUMIF('chV-VI'!D4:D202,"sp tuchomie",'chV-VI'!P4:P202)</f>
        <v>1</v>
      </c>
      <c r="L50" s="65">
        <f>SUMIF('ch I-II'!D4:D218,"sp tuchomie",'ch I-II'!P4:P218)</f>
        <v>16</v>
      </c>
      <c r="M50" s="66">
        <f>SUMIF('chV-VI'!D4:D202,"sp parchowo",'chV-VI'!P4:P202)</f>
        <v>21</v>
      </c>
      <c r="N50" s="65">
        <f>SUMIF('ch I-II'!D5:D300,"sp parchowo",'ch I-II'!P5:P300)</f>
        <v>158</v>
      </c>
      <c r="O50" s="66">
        <f>SUMIF('chV-VI'!D4:D202,"sp brzeźno szlacheckie",'chV-VI'!P4:P202)</f>
        <v>0</v>
      </c>
      <c r="P50" s="65">
        <f>SUMIF('ch I-II'!D4:D218,"sp brzeźno szlacheckie",'ch I-II'!P4:P218)</f>
        <v>1</v>
      </c>
      <c r="Q50" s="66">
        <f>SUMIF('chV-VI'!D4:D299,"sp szczenurze",'chV-VI'!P4:P299)</f>
        <v>0</v>
      </c>
      <c r="R50" s="67">
        <f>SUMIF('ch I-II'!D4:D300,"sp szczenurze",'ch I-II'!P4:P300)</f>
        <v>32</v>
      </c>
    </row>
    <row r="51" spans="3:18" ht="30" customHeight="1">
      <c r="C51" s="47"/>
      <c r="D51" s="3" t="s">
        <v>1537</v>
      </c>
      <c r="E51" s="46">
        <f>SUM(M49,N49,M50,N50,M51,N51)</f>
        <v>513</v>
      </c>
      <c r="G51" s="74" t="s">
        <v>270</v>
      </c>
      <c r="H51" s="220">
        <f>SUMIF('dz Gim'!D4:D145,"sp lipnica",'dz Gim'!P4:P145)</f>
        <v>0</v>
      </c>
      <c r="I51" s="220"/>
      <c r="J51" s="69">
        <f>SUMIF('dzV-VI'!D5:D209,"sp lipnica",'dzV-VI'!P5:P209)</f>
        <v>25</v>
      </c>
      <c r="K51" s="70">
        <f>SUMIF('dz Gim'!D4:D145,"sp tuchomie",'dz Gim'!P4:P145)</f>
        <v>0</v>
      </c>
      <c r="L51" s="69">
        <f>SUMIF('dzV-VI'!D5:D209,"sp tuchomie",'dzV-VI'!P5:P209)</f>
        <v>3</v>
      </c>
      <c r="M51" s="70">
        <f>SUMIF('dz Gim'!D4:D145,"sp parchowo",'dz Gim'!P4:P145)</f>
        <v>0</v>
      </c>
      <c r="N51" s="69">
        <f>SUMIF('dzV-VI'!D5:D209,"sp parchowo",'dzV-VI'!P5:P209)</f>
        <v>31</v>
      </c>
      <c r="O51" s="70">
        <f>SUMIF('dz Gim'!D4:D145,"sp brzeźno szlacheckie",'dz Gim'!P4:P145)</f>
        <v>0</v>
      </c>
      <c r="P51" s="69">
        <f>SUMIF('dzV-VI'!D5:D209,"sp brzeźno szlacheckie",'dzV-VI'!P5:P209)</f>
        <v>0</v>
      </c>
      <c r="Q51" s="70">
        <f>SUMIF('dz Gim'!D4:D301,"sp szczenurze",'dz Gim'!P4:P301)</f>
        <v>0</v>
      </c>
      <c r="R51" s="71">
        <f>SUMIF('dzV-VI'!D5:D300,"sp szczenurze",'dzV-VI'!P5:P300)</f>
        <v>0</v>
      </c>
    </row>
    <row r="52" spans="3:18">
      <c r="C52" s="47"/>
      <c r="D52" s="3" t="s">
        <v>280</v>
      </c>
      <c r="E52" s="46">
        <v>20</v>
      </c>
    </row>
    <row r="53" spans="3:18">
      <c r="C53" s="47"/>
      <c r="D53" s="13" t="s">
        <v>281</v>
      </c>
      <c r="E53" s="55">
        <v>40</v>
      </c>
      <c r="H53" s="187" t="s">
        <v>282</v>
      </c>
      <c r="I53" s="187"/>
      <c r="J53" s="187"/>
      <c r="K53" s="187" t="s">
        <v>283</v>
      </c>
      <c r="L53" s="187"/>
      <c r="M53" s="187" t="s">
        <v>284</v>
      </c>
      <c r="N53" s="187"/>
      <c r="O53" s="187" t="s">
        <v>285</v>
      </c>
      <c r="P53" s="187"/>
      <c r="Q53" s="187" t="s">
        <v>286</v>
      </c>
      <c r="R53" s="187"/>
    </row>
    <row r="54" spans="3:18">
      <c r="C54" s="47"/>
      <c r="D54" s="3" t="s">
        <v>287</v>
      </c>
      <c r="E54" s="46">
        <f>SUM(O49,P49,O50,P50,O51,P51)</f>
        <v>1</v>
      </c>
      <c r="H54" s="221" t="s">
        <v>277</v>
      </c>
      <c r="I54" s="221"/>
      <c r="J54" s="23" t="s">
        <v>278</v>
      </c>
      <c r="K54" s="23" t="s">
        <v>277</v>
      </c>
      <c r="L54" s="23" t="s">
        <v>278</v>
      </c>
      <c r="M54" s="23" t="s">
        <v>277</v>
      </c>
      <c r="N54" s="23" t="s">
        <v>278</v>
      </c>
      <c r="O54" s="23" t="s">
        <v>277</v>
      </c>
      <c r="P54" s="23" t="s">
        <v>266</v>
      </c>
      <c r="Q54" s="23" t="s">
        <v>267</v>
      </c>
      <c r="R54" s="23" t="s">
        <v>266</v>
      </c>
    </row>
    <row r="55" spans="3:18">
      <c r="C55" s="47"/>
      <c r="D55" s="13" t="s">
        <v>288</v>
      </c>
      <c r="E55" s="55">
        <v>3</v>
      </c>
      <c r="G55" t="s">
        <v>268</v>
      </c>
      <c r="H55" s="222">
        <f>SUMIF('ch III-IV'!D4:D219,"sp studzienice",'ch III-IV'!P4:P219)</f>
        <v>60</v>
      </c>
      <c r="I55" s="222"/>
      <c r="J55" s="64">
        <f>SUMIF('dz III-IV'!D5:D300,"sp studzienice",'dz III-IV'!P5:P300)</f>
        <v>44</v>
      </c>
      <c r="K55" s="63">
        <f>SUMIF('ch III-IV'!D4:D219,"sp dretyń",'ch III-IV'!P4:P219)</f>
        <v>0</v>
      </c>
      <c r="L55" s="73">
        <f>SUMIF('dz III-IV'!D5:D300,"sp dretyń",'dz III-IV'!P5:P300)</f>
        <v>0</v>
      </c>
      <c r="M55" s="63">
        <f>SUMIF('ch III-IV'!D4:D219,"sp ugoszcz",'ch III-IV'!P4:P219)</f>
        <v>128</v>
      </c>
      <c r="N55" s="64">
        <f>SUMIF('dz III-IV'!D5:D300,"sp ugoszcz",'dz III-IV'!P5:P300)</f>
        <v>130</v>
      </c>
      <c r="O55" s="63">
        <f>SUMIF('ch III-IV'!D4:D219,"sp Rokity",'ch III-IV'!P4:P219)</f>
        <v>97</v>
      </c>
      <c r="P55" s="64">
        <f>SUMIF('dz III-IV'!D5:D300,"sp rokity",'dz III-IV'!P5:P300)</f>
        <v>21</v>
      </c>
      <c r="Q55" s="63">
        <f>SUMIF('ch III-IV'!D4:D219,"sp konarzyny",'ch III-IV'!P4:P219)</f>
        <v>0</v>
      </c>
      <c r="R55" s="64">
        <f>SUMIF('dz III-IV'!D5:D272,"sp konarzyny",'dz III-IV'!P5:P272)</f>
        <v>26</v>
      </c>
    </row>
    <row r="56" spans="3:18" ht="14.25" customHeight="1">
      <c r="C56" s="47"/>
      <c r="D56" s="3" t="s">
        <v>289</v>
      </c>
      <c r="E56" s="46">
        <v>53</v>
      </c>
      <c r="G56" s="74" t="s">
        <v>269</v>
      </c>
      <c r="H56" s="219">
        <f>SUMIF('chV-VI'!D4:D202,"sp studzienice",'chV-VI'!P4:P202)</f>
        <v>0</v>
      </c>
      <c r="I56" s="219"/>
      <c r="J56" s="67">
        <f>SUMIF('ch I-II'!D4:D218,"sp studzienice",'ch I-II'!P4:P218)</f>
        <v>13</v>
      </c>
      <c r="K56" s="66">
        <f>SUMIF('chV-VI'!D4:D202,"sp dretyń",'chV-VI'!P4:P202)</f>
        <v>0</v>
      </c>
      <c r="L56" s="65">
        <f>SUMIF('ch I-II'!D4:D218,"sp dretyń",'ch I-II'!P4:P218)</f>
        <v>0</v>
      </c>
      <c r="M56" s="66">
        <f>SUMIF('chV-VI'!D4:D202,"sp ugoszcz",'chV-VI'!P4:P202)</f>
        <v>0</v>
      </c>
      <c r="N56" s="67">
        <f>SUMIF('ch I-II'!D4:D218,"sp ugoszcz",'ch I-II'!P4:P218)</f>
        <v>66</v>
      </c>
      <c r="O56" s="66">
        <f>SUMIF('chV-VI'!D4:D202,"sp rokity",'chV-VI'!P4:P202)</f>
        <v>42</v>
      </c>
      <c r="P56" s="67">
        <f>SUMIF('ch I-II'!D4:D218,"sp rokity",'ch I-II'!P4:P218)</f>
        <v>147</v>
      </c>
      <c r="Q56" s="66">
        <f>SUMIF('chV-VI'!D4:D202,"sp konarzyny",'chV-VI'!P4:P202)</f>
        <v>45</v>
      </c>
      <c r="R56" s="67">
        <f>SUMIF('ch I-II'!D4:D218,"sp konarzyny",'ch I-II'!P4:P218)</f>
        <v>0</v>
      </c>
    </row>
    <row r="57" spans="3:18" ht="25.5" customHeight="1">
      <c r="C57" s="47"/>
      <c r="D57" s="3" t="s">
        <v>290</v>
      </c>
      <c r="E57" s="46">
        <f>SUM(Q50,Q49,R49,R50,Q51,R51)</f>
        <v>57</v>
      </c>
      <c r="G57" s="74" t="s">
        <v>270</v>
      </c>
      <c r="H57" s="220">
        <f>SUMIF('dz Gim'!D4:D145,"sp studzienice",'dz Gim'!P4:P145)</f>
        <v>0</v>
      </c>
      <c r="I57" s="220"/>
      <c r="J57" s="71">
        <f>SUMIF('dzV-VI'!D5:D209,"sp studzienice",'dzV-VI'!P5:P209)</f>
        <v>4</v>
      </c>
      <c r="K57" s="70">
        <f>SUMIF('dz Gim'!D4:D145,"sp dretyń",'dz Gim'!P4:P145)</f>
        <v>0</v>
      </c>
      <c r="L57" s="69">
        <f>SUMIF('dzV-VI'!D5:D209,"sp dretyń",'dzV-VI'!P5:P209)</f>
        <v>1</v>
      </c>
      <c r="M57" s="70">
        <f>SUMIF('dz Gim'!D4:D145,"sp ugoszcz",'dz Gim'!P4:P145)</f>
        <v>0</v>
      </c>
      <c r="N57" s="71">
        <f>SUMIF('dzV-VI'!D5:D209,"sp ugoszcz",'dzV-VI'!P5:P209)</f>
        <v>175</v>
      </c>
      <c r="O57" s="70">
        <f>SUMIF('dz Gim'!D4:D145,"sp rokity",'dz Gim'!P4:P145)</f>
        <v>0</v>
      </c>
      <c r="P57" s="71">
        <f>SUMIF('dzV-VI'!D5:D209,"sp rokity",'dzV-VI'!P5:P209)</f>
        <v>124</v>
      </c>
      <c r="Q57" s="70">
        <f>SUMIF('dz Gim'!D4:D145,"sp konarzyny",'dz Gim'!P4:P145)</f>
        <v>0</v>
      </c>
      <c r="R57" s="71">
        <f>SUMIF('dzV-VI'!D5:D209,"sp konarzyny",'dzV-VI'!P5:P209)</f>
        <v>27</v>
      </c>
    </row>
    <row r="58" spans="3:18">
      <c r="C58" s="47"/>
      <c r="D58" s="3" t="s">
        <v>1530</v>
      </c>
      <c r="E58" s="46">
        <f>SUM(H55,J55,H56,J56,H57,J57)</f>
        <v>121</v>
      </c>
    </row>
    <row r="59" spans="3:18">
      <c r="C59" s="47"/>
      <c r="D59" s="3" t="s">
        <v>291</v>
      </c>
      <c r="E59" s="46">
        <v>6</v>
      </c>
      <c r="K59" s="187" t="s">
        <v>292</v>
      </c>
      <c r="L59" s="187"/>
      <c r="M59" s="187" t="s">
        <v>293</v>
      </c>
      <c r="N59" s="187"/>
      <c r="O59" s="187" t="s">
        <v>294</v>
      </c>
      <c r="P59" s="187"/>
      <c r="Q59" s="187" t="s">
        <v>295</v>
      </c>
      <c r="R59" s="187"/>
    </row>
    <row r="60" spans="3:18">
      <c r="C60" s="47"/>
      <c r="D60" s="3" t="s">
        <v>296</v>
      </c>
      <c r="E60" s="46">
        <v>5</v>
      </c>
      <c r="K60" s="23" t="s">
        <v>267</v>
      </c>
      <c r="L60" s="23" t="s">
        <v>266</v>
      </c>
      <c r="M60" s="23" t="s">
        <v>267</v>
      </c>
      <c r="N60" s="23" t="s">
        <v>266</v>
      </c>
      <c r="O60" s="23" t="s">
        <v>267</v>
      </c>
      <c r="P60" s="23" t="s">
        <v>266</v>
      </c>
      <c r="Q60" s="23" t="s">
        <v>267</v>
      </c>
      <c r="R60" s="23" t="s">
        <v>266</v>
      </c>
    </row>
    <row r="61" spans="3:18">
      <c r="C61" s="47"/>
      <c r="D61" s="3" t="s">
        <v>297</v>
      </c>
      <c r="E61" s="46">
        <f>SUM(K55,L55,K56,L56,K57,L57)</f>
        <v>1</v>
      </c>
      <c r="J61" t="s">
        <v>268</v>
      </c>
      <c r="K61" s="63">
        <f>SUMIF('ch III-IV'!D4:D219,"sp czarna dąbrówka",'ch III-IV'!P4:P219)</f>
        <v>0</v>
      </c>
      <c r="L61" s="64">
        <f>SUMIF('dz III-IV'!D5:D272,"sp czarna dąbrówka",'dz III-IV'!P5:P272)</f>
        <v>8</v>
      </c>
      <c r="M61" s="63">
        <f>SUMIF('ch III-IV'!D4:D219,"sp lębork",'ch III-IV'!P4:P219)</f>
        <v>0</v>
      </c>
      <c r="N61" s="64">
        <f>SUMIF('dz III-IV'!D5:D272,"sp lębork",'dz III-IV'!P5:P272)</f>
        <v>0</v>
      </c>
      <c r="O61" s="63">
        <f>SUMIF('ch III-IV'!D4:D219,"sp jasień",'ch III-IV'!P4:P219)</f>
        <v>0</v>
      </c>
      <c r="P61" s="64">
        <f>SUMIF('dz III-IV'!D5:D272,"sp jasień",'dz III-IV'!P5:P272)</f>
        <v>0</v>
      </c>
      <c r="Q61" s="63">
        <f>SUMIF('ch III-IV'!D4:D219,"Sp Tuchlino",'ch III-IV'!P4:P219)</f>
        <v>0</v>
      </c>
      <c r="R61" s="64">
        <f>SUMIF('dz III-IV'!D5:D272,"sp tuchlino",'dz III-IV'!P5:P272)</f>
        <v>0</v>
      </c>
    </row>
    <row r="62" spans="3:18">
      <c r="C62" s="47"/>
      <c r="D62" s="3" t="s">
        <v>298</v>
      </c>
      <c r="E62" s="46">
        <v>14</v>
      </c>
      <c r="J62" s="74" t="s">
        <v>269</v>
      </c>
      <c r="K62" s="66">
        <f>SUMIF('chV-VI'!D4:D202,"sp czarna dąbrówka",'chV-VI'!P4:P202)</f>
        <v>3</v>
      </c>
      <c r="L62" s="67">
        <f>SUMIF('ch I-II'!D4:D218,"sp czarna dąbrówka",'ch I-II'!P4:P218)</f>
        <v>0</v>
      </c>
      <c r="M62" s="66">
        <f>SUMIF('chV-VI'!D4:D202,"sp lębork",'chV-VI'!P4:P202)</f>
        <v>0</v>
      </c>
      <c r="N62" s="67">
        <f>SUMIF('ch I-II'!D4:D218,"sp lębork",'ch I-II'!P4:P218)</f>
        <v>0</v>
      </c>
      <c r="O62" s="66">
        <f>SUMIF('chV-VI'!D4:D202,"sp Jasień",'chV-VI'!P4:P202)</f>
        <v>35</v>
      </c>
      <c r="P62" s="67">
        <f>SUMIF('ch I-II'!D4:D218,"sp jasień",'ch I-II'!P4:P218)</f>
        <v>33</v>
      </c>
      <c r="Q62" s="66">
        <f>SUMIF('chV-VI'!D4:D202,"sp tuchlino",'chV-VI'!P4:P202)</f>
        <v>0</v>
      </c>
      <c r="R62" s="67">
        <f>SUMIF('ch I-II'!D4:D218,"sp tuchlino",'ch I-II'!P4:P218)</f>
        <v>0</v>
      </c>
    </row>
    <row r="63" spans="3:18" ht="25.5">
      <c r="C63" s="47"/>
      <c r="D63" s="3" t="s">
        <v>1772</v>
      </c>
      <c r="E63" s="46">
        <f>SUM(M55,N55,M56,N56,M57,N57)</f>
        <v>499</v>
      </c>
      <c r="J63" s="74" t="s">
        <v>270</v>
      </c>
      <c r="K63" s="70">
        <f>SUMIF('dz Gim'!D4:D145,"sp czarna dąbrówka",'dz Gim'!P4:P145)</f>
        <v>0</v>
      </c>
      <c r="L63" s="71">
        <f>SUMIF('dzV-VI'!D5:D209,"Sp Czarna Dąbrówka",'dzV-VI'!P5:P209)</f>
        <v>26</v>
      </c>
      <c r="M63" s="70">
        <f>SUMIF('dz Gim'!D4:D145,"sp lębork",'dz Gim'!P4:P145)</f>
        <v>0</v>
      </c>
      <c r="N63" s="71">
        <f>SUMIF('dzV-VI'!D5:D209,"sp lębork",'dzV-VI'!P5:P209)</f>
        <v>0</v>
      </c>
      <c r="O63" s="70">
        <f>SUMIF('dz Gim'!D4:D145,"sp jasień",'dz Gim'!P4:P145)</f>
        <v>0</v>
      </c>
      <c r="P63" s="71">
        <f>SUMIF('dzV-VI'!D5:D209,"sp jasień",'dzV-VI'!P5:P209)</f>
        <v>1</v>
      </c>
      <c r="Q63" s="70">
        <f>SUMIF('dz Gim'!D4:D145,"sp tuchlino",'dz Gim'!P4:P145)</f>
        <v>0</v>
      </c>
      <c r="R63" s="71">
        <f>SUMIF('dzV-VI'!D5:D209,"sp tuchlino",'dzV-VI'!P5:P209)</f>
        <v>0</v>
      </c>
    </row>
    <row r="64" spans="3:18">
      <c r="C64" s="47"/>
      <c r="D64" s="13" t="s">
        <v>2269</v>
      </c>
      <c r="E64" s="55">
        <v>16</v>
      </c>
    </row>
    <row r="65" spans="3:12">
      <c r="C65" s="47"/>
      <c r="D65" s="13" t="s">
        <v>1898</v>
      </c>
      <c r="E65" s="55">
        <f>SUM(Q55,R55,Q56,R56,Q57,R57)</f>
        <v>98</v>
      </c>
      <c r="K65" s="187" t="s">
        <v>299</v>
      </c>
      <c r="L65" s="187"/>
    </row>
    <row r="66" spans="3:12">
      <c r="C66" s="75"/>
      <c r="D66" s="3" t="s">
        <v>300</v>
      </c>
      <c r="E66" s="46">
        <v>10</v>
      </c>
      <c r="K66" s="23" t="s">
        <v>267</v>
      </c>
      <c r="L66" s="23" t="s">
        <v>266</v>
      </c>
    </row>
    <row r="67" spans="3:12">
      <c r="C67" s="75"/>
      <c r="D67" s="13" t="s">
        <v>1606</v>
      </c>
      <c r="E67" s="55">
        <f>SUM(O55,P55,O56,P57,O57,P56)</f>
        <v>431</v>
      </c>
      <c r="J67" t="s">
        <v>268</v>
      </c>
      <c r="K67" s="63">
        <f>SUMIF('ch III-IV'!D4:D219,"sp 5 słupsk",'ch III-IV'!P4:P219)</f>
        <v>0</v>
      </c>
      <c r="L67" s="64">
        <f>SUMIF('dz III-IV'!D5:D272,"sp 5 słupsk",'dz III-IV'!P5:P272)</f>
        <v>0</v>
      </c>
    </row>
    <row r="68" spans="3:12">
      <c r="C68" s="75"/>
      <c r="D68" s="3" t="s">
        <v>1847</v>
      </c>
      <c r="E68" s="46">
        <v>44</v>
      </c>
      <c r="J68" s="74" t="s">
        <v>269</v>
      </c>
      <c r="K68" s="66">
        <v>0</v>
      </c>
      <c r="L68" s="67">
        <v>0</v>
      </c>
    </row>
    <row r="69" spans="3:12" ht="25.5">
      <c r="C69" s="75"/>
      <c r="D69" s="3" t="s">
        <v>301</v>
      </c>
      <c r="E69" s="46">
        <v>18</v>
      </c>
      <c r="J69" s="74" t="s">
        <v>270</v>
      </c>
      <c r="K69" s="70">
        <v>0</v>
      </c>
      <c r="L69" s="71">
        <v>0</v>
      </c>
    </row>
    <row r="70" spans="3:12">
      <c r="C70" s="75"/>
      <c r="D70" s="3" t="s">
        <v>302</v>
      </c>
      <c r="E70" s="46">
        <v>5</v>
      </c>
    </row>
    <row r="71" spans="3:12" ht="12.75" customHeight="1">
      <c r="C71" s="75"/>
      <c r="D71" s="13" t="s">
        <v>303</v>
      </c>
      <c r="E71" s="55">
        <v>9</v>
      </c>
    </row>
    <row r="72" spans="3:12">
      <c r="C72" s="75"/>
      <c r="D72" s="13" t="s">
        <v>304</v>
      </c>
      <c r="E72" s="55">
        <f>SUM(M61,N61,M62,N62,M63,N63)</f>
        <v>0</v>
      </c>
    </row>
    <row r="73" spans="3:12" ht="27" customHeight="1">
      <c r="C73" s="75"/>
      <c r="D73" s="13" t="s">
        <v>305</v>
      </c>
      <c r="E73" s="55">
        <v>128</v>
      </c>
    </row>
    <row r="74" spans="3:12">
      <c r="C74" s="75"/>
      <c r="D74" s="13" t="s">
        <v>306</v>
      </c>
      <c r="E74" s="55">
        <f>SUM(K61,L61,K62,L62,K63,L63)</f>
        <v>37</v>
      </c>
    </row>
    <row r="75" spans="3:12">
      <c r="C75" s="75"/>
      <c r="D75" s="13" t="s">
        <v>307</v>
      </c>
      <c r="E75" s="55">
        <v>21</v>
      </c>
    </row>
    <row r="76" spans="3:12">
      <c r="C76" s="75"/>
      <c r="D76" s="13" t="s">
        <v>308</v>
      </c>
      <c r="E76" s="55">
        <v>50</v>
      </c>
    </row>
    <row r="77" spans="3:12">
      <c r="C77" s="75"/>
      <c r="D77" s="13" t="s">
        <v>309</v>
      </c>
      <c r="E77" s="55">
        <v>5</v>
      </c>
    </row>
    <row r="78" spans="3:12">
      <c r="C78" s="75"/>
      <c r="D78" s="13" t="s">
        <v>285</v>
      </c>
      <c r="E78" s="55">
        <f>SUM(O55,P55,O56,O57,P57,P56)</f>
        <v>431</v>
      </c>
    </row>
    <row r="79" spans="3:12">
      <c r="D79" s="13" t="s">
        <v>310</v>
      </c>
      <c r="E79" s="76">
        <v>17</v>
      </c>
    </row>
    <row r="80" spans="3:12">
      <c r="D80" s="13" t="s">
        <v>294</v>
      </c>
      <c r="E80" s="76">
        <f>SUM(O61,P61,O62,P62,O63,P63)</f>
        <v>69</v>
      </c>
    </row>
    <row r="81" spans="4:5">
      <c r="D81" s="13" t="s">
        <v>311</v>
      </c>
      <c r="E81" s="76">
        <v>13</v>
      </c>
    </row>
    <row r="82" spans="4:5">
      <c r="D82" s="13" t="s">
        <v>312</v>
      </c>
      <c r="E82" s="76">
        <v>18</v>
      </c>
    </row>
    <row r="83" spans="4:5">
      <c r="D83" s="13" t="s">
        <v>313</v>
      </c>
      <c r="E83" s="76">
        <v>39</v>
      </c>
    </row>
    <row r="84" spans="4:5">
      <c r="D84" s="13" t="s">
        <v>295</v>
      </c>
      <c r="E84" s="76">
        <f>SUM(Q61,R61,Q62,R62,Q63,R63)</f>
        <v>0</v>
      </c>
    </row>
    <row r="85" spans="4:5">
      <c r="D85" s="13" t="s">
        <v>314</v>
      </c>
      <c r="E85" s="76">
        <v>1</v>
      </c>
    </row>
    <row r="86" spans="4:5">
      <c r="D86" s="13" t="s">
        <v>315</v>
      </c>
      <c r="E86" s="76">
        <v>4</v>
      </c>
    </row>
    <row r="87" spans="4:5">
      <c r="D87" s="13" t="s">
        <v>316</v>
      </c>
      <c r="E87" s="76">
        <v>10</v>
      </c>
    </row>
    <row r="88" spans="4:5">
      <c r="D88" s="13" t="s">
        <v>317</v>
      </c>
      <c r="E88" s="76">
        <v>2</v>
      </c>
    </row>
    <row r="89" spans="4:5">
      <c r="D89" s="13" t="s">
        <v>318</v>
      </c>
      <c r="E89" s="76">
        <v>2</v>
      </c>
    </row>
    <row r="90" spans="4:5">
      <c r="D90" s="13" t="s">
        <v>319</v>
      </c>
      <c r="E90" s="76">
        <v>3</v>
      </c>
    </row>
    <row r="91" spans="4:5">
      <c r="D91" s="13" t="s">
        <v>320</v>
      </c>
      <c r="E91" s="76">
        <v>1</v>
      </c>
    </row>
    <row r="92" spans="4:5">
      <c r="D92" s="13" t="s">
        <v>321</v>
      </c>
      <c r="E92" s="76">
        <v>14</v>
      </c>
    </row>
    <row r="93" spans="4:5">
      <c r="D93" s="13" t="s">
        <v>322</v>
      </c>
      <c r="E93" s="76">
        <v>42</v>
      </c>
    </row>
    <row r="94" spans="4:5">
      <c r="D94" s="13" t="s">
        <v>323</v>
      </c>
      <c r="E94" s="76">
        <v>33</v>
      </c>
    </row>
    <row r="95" spans="4:5">
      <c r="D95" s="13" t="s">
        <v>324</v>
      </c>
      <c r="E95" s="76">
        <v>1</v>
      </c>
    </row>
    <row r="96" spans="4:5">
      <c r="D96" s="13" t="s">
        <v>325</v>
      </c>
      <c r="E96" s="76">
        <v>12</v>
      </c>
    </row>
    <row r="97" spans="4:5">
      <c r="D97" s="13" t="s">
        <v>326</v>
      </c>
      <c r="E97" s="76">
        <v>1</v>
      </c>
    </row>
    <row r="98" spans="4:5">
      <c r="D98" s="13" t="s">
        <v>327</v>
      </c>
      <c r="E98" s="76">
        <v>1</v>
      </c>
    </row>
    <row r="99" spans="4:5">
      <c r="D99" s="13" t="s">
        <v>328</v>
      </c>
      <c r="E99" s="76">
        <v>1</v>
      </c>
    </row>
    <row r="100" spans="4:5">
      <c r="D100" s="13" t="s">
        <v>329</v>
      </c>
      <c r="E100" s="76">
        <v>17</v>
      </c>
    </row>
    <row r="101" spans="4:5">
      <c r="D101" s="13" t="s">
        <v>330</v>
      </c>
      <c r="E101" s="76">
        <v>1</v>
      </c>
    </row>
    <row r="102" spans="4:5">
      <c r="D102" s="13" t="s">
        <v>331</v>
      </c>
      <c r="E102" s="76">
        <v>7</v>
      </c>
    </row>
    <row r="103" spans="4:5">
      <c r="D103" s="13" t="s">
        <v>332</v>
      </c>
      <c r="E103" s="76">
        <v>1</v>
      </c>
    </row>
    <row r="104" spans="4:5">
      <c r="D104" s="13" t="s">
        <v>333</v>
      </c>
      <c r="E104" s="76">
        <v>9</v>
      </c>
    </row>
  </sheetData>
  <sheetProtection selectLockedCells="1" selectUnlockedCells="1"/>
  <mergeCells count="74">
    <mergeCell ref="Q53:R53"/>
    <mergeCell ref="K65:L65"/>
    <mergeCell ref="H54:I54"/>
    <mergeCell ref="H55:I55"/>
    <mergeCell ref="H56:I56"/>
    <mergeCell ref="H57:I57"/>
    <mergeCell ref="K59:L59"/>
    <mergeCell ref="O59:P59"/>
    <mergeCell ref="Q59:R59"/>
    <mergeCell ref="M59:N59"/>
    <mergeCell ref="Q47:R47"/>
    <mergeCell ref="H48:I48"/>
    <mergeCell ref="H49:I49"/>
    <mergeCell ref="H50:I50"/>
    <mergeCell ref="H47:J47"/>
    <mergeCell ref="K47:L47"/>
    <mergeCell ref="M47:N47"/>
    <mergeCell ref="O47:P47"/>
    <mergeCell ref="H51:I51"/>
    <mergeCell ref="H53:J53"/>
    <mergeCell ref="K53:L53"/>
    <mergeCell ref="M53:N53"/>
    <mergeCell ref="O53:P53"/>
    <mergeCell ref="H45:I45"/>
    <mergeCell ref="W29:Z29"/>
    <mergeCell ref="AB29:AD29"/>
    <mergeCell ref="AF29:AH29"/>
    <mergeCell ref="W31:Z31"/>
    <mergeCell ref="AF31:AH31"/>
    <mergeCell ref="Q41:R41"/>
    <mergeCell ref="AB31:AD31"/>
    <mergeCell ref="H42:I42"/>
    <mergeCell ref="H43:I43"/>
    <mergeCell ref="H44:I44"/>
    <mergeCell ref="D40:E41"/>
    <mergeCell ref="H41:J41"/>
    <mergeCell ref="K41:L41"/>
    <mergeCell ref="M41:N41"/>
    <mergeCell ref="O41:P41"/>
    <mergeCell ref="W24:Z24"/>
    <mergeCell ref="AB24:AD24"/>
    <mergeCell ref="AF24:AH24"/>
    <mergeCell ref="W26:Z26"/>
    <mergeCell ref="AB26:AD26"/>
    <mergeCell ref="AF26:AH26"/>
    <mergeCell ref="AJ17:AL17"/>
    <mergeCell ref="W19:Z19"/>
    <mergeCell ref="AB19:AD19"/>
    <mergeCell ref="AF19:AH19"/>
    <mergeCell ref="W21:Z21"/>
    <mergeCell ref="AB21:AD21"/>
    <mergeCell ref="AF21:AH21"/>
    <mergeCell ref="W9:Y9"/>
    <mergeCell ref="AB9:AD9"/>
    <mergeCell ref="AF9:AH9"/>
    <mergeCell ref="AJ12:AL12"/>
    <mergeCell ref="AJ15:AL15"/>
    <mergeCell ref="AJ10:AL10"/>
    <mergeCell ref="W11:Y11"/>
    <mergeCell ref="AB11:AD11"/>
    <mergeCell ref="AF11:AH11"/>
    <mergeCell ref="W16:Z16"/>
    <mergeCell ref="AB16:AD16"/>
    <mergeCell ref="AF16:AH16"/>
    <mergeCell ref="W14:Z14"/>
    <mergeCell ref="AB14:AD14"/>
    <mergeCell ref="AF14:AH14"/>
    <mergeCell ref="W6:Z6"/>
    <mergeCell ref="AF6:AH6"/>
    <mergeCell ref="AJ6:AL6"/>
    <mergeCell ref="C1:E1"/>
    <mergeCell ref="W4:Z4"/>
    <mergeCell ref="AF4:AH4"/>
    <mergeCell ref="AJ4:AL4"/>
  </mergeCells>
  <phoneticPr fontId="18" type="noConversion"/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O64"/>
  <sheetViews>
    <sheetView workbookViewId="0">
      <selection activeCell="F53" sqref="F53"/>
    </sheetView>
  </sheetViews>
  <sheetFormatPr defaultRowHeight="13.5" customHeight="1"/>
  <cols>
    <col min="1" max="1" width="7.28515625" customWidth="1"/>
    <col min="2" max="2" width="19.5703125" customWidth="1"/>
    <col min="3" max="3" width="9.42578125" customWidth="1"/>
    <col min="4" max="4" width="1" customWidth="1"/>
    <col min="6" max="6" width="18.28515625" customWidth="1"/>
    <col min="8" max="8" width="21.28515625" customWidth="1"/>
    <col min="10" max="10" width="1" customWidth="1"/>
    <col min="11" max="11" width="7.5703125" customWidth="1"/>
    <col min="12" max="12" width="23.140625" customWidth="1"/>
    <col min="14" max="14" width="20.5703125" customWidth="1"/>
  </cols>
  <sheetData>
    <row r="2" spans="1:15" ht="13.5" customHeight="1">
      <c r="A2" s="224" t="s">
        <v>334</v>
      </c>
      <c r="B2" s="224"/>
      <c r="C2" s="224"/>
      <c r="D2" s="25"/>
      <c r="E2" s="223" t="s">
        <v>335</v>
      </c>
      <c r="F2" s="223"/>
      <c r="G2" s="223"/>
      <c r="H2" s="223"/>
      <c r="I2" s="223"/>
      <c r="J2" s="78"/>
      <c r="K2" s="223" t="s">
        <v>336</v>
      </c>
      <c r="L2" s="223"/>
      <c r="M2" s="223"/>
      <c r="N2" s="223"/>
      <c r="O2" s="223"/>
    </row>
    <row r="3" spans="1:15" ht="13.5" customHeight="1">
      <c r="A3" s="77" t="s">
        <v>337</v>
      </c>
      <c r="B3" s="77" t="s">
        <v>338</v>
      </c>
      <c r="C3" s="77" t="s">
        <v>339</v>
      </c>
      <c r="D3" s="25"/>
      <c r="E3" s="223"/>
      <c r="F3" s="223"/>
      <c r="G3" s="223"/>
      <c r="H3" s="223"/>
      <c r="I3" s="223"/>
      <c r="J3" s="78"/>
      <c r="K3" s="223"/>
      <c r="L3" s="223"/>
      <c r="M3" s="223"/>
      <c r="N3" s="223"/>
      <c r="O3" s="223"/>
    </row>
    <row r="4" spans="1:15" ht="13.5" customHeight="1">
      <c r="A4" s="48">
        <v>1</v>
      </c>
      <c r="B4" s="48" t="s">
        <v>1526</v>
      </c>
      <c r="C4" s="46">
        <v>2089</v>
      </c>
      <c r="D4" s="25"/>
      <c r="E4" s="223"/>
      <c r="F4" s="223"/>
      <c r="G4" s="223"/>
      <c r="H4" s="223"/>
      <c r="I4" s="223"/>
      <c r="J4" s="78"/>
      <c r="K4" s="223"/>
      <c r="L4" s="223"/>
      <c r="M4" s="223"/>
      <c r="N4" s="223"/>
      <c r="O4" s="223"/>
    </row>
    <row r="5" spans="1:15" ht="13.5" customHeight="1">
      <c r="A5" s="57">
        <v>2</v>
      </c>
      <c r="B5" s="48" t="s">
        <v>1551</v>
      </c>
      <c r="C5" s="46">
        <v>1301</v>
      </c>
      <c r="D5" s="25"/>
      <c r="E5" s="223"/>
      <c r="F5" s="223"/>
      <c r="G5" s="223"/>
      <c r="H5" s="223"/>
      <c r="I5" s="223"/>
      <c r="J5" s="78"/>
      <c r="K5" s="223"/>
      <c r="L5" s="223"/>
      <c r="M5" s="223"/>
      <c r="N5" s="223"/>
      <c r="O5" s="223"/>
    </row>
    <row r="6" spans="1:15" ht="13.5" customHeight="1">
      <c r="A6" s="48">
        <v>3</v>
      </c>
      <c r="B6" s="48" t="s">
        <v>1534</v>
      </c>
      <c r="C6" s="46">
        <v>1070</v>
      </c>
      <c r="D6" s="25"/>
      <c r="E6" s="77" t="s">
        <v>337</v>
      </c>
      <c r="F6" s="77" t="s">
        <v>340</v>
      </c>
      <c r="G6" s="77" t="s">
        <v>341</v>
      </c>
      <c r="H6" s="77" t="s">
        <v>342</v>
      </c>
      <c r="I6" s="77" t="s">
        <v>343</v>
      </c>
      <c r="J6" s="78"/>
      <c r="K6" s="77" t="s">
        <v>337</v>
      </c>
      <c r="L6" s="77" t="s">
        <v>340</v>
      </c>
      <c r="M6" s="77" t="s">
        <v>341</v>
      </c>
      <c r="N6" s="77" t="s">
        <v>342</v>
      </c>
      <c r="O6" s="77" t="s">
        <v>343</v>
      </c>
    </row>
    <row r="7" spans="1:15" ht="13.5" customHeight="1">
      <c r="A7" s="57">
        <v>4</v>
      </c>
      <c r="B7" s="48" t="s">
        <v>1767</v>
      </c>
      <c r="C7" s="46">
        <v>821</v>
      </c>
      <c r="D7" s="25"/>
      <c r="E7" s="48">
        <v>1</v>
      </c>
      <c r="F7" s="79" t="s">
        <v>2335</v>
      </c>
      <c r="G7" s="79">
        <v>1996</v>
      </c>
      <c r="H7" s="80" t="s">
        <v>261</v>
      </c>
      <c r="I7" s="79">
        <v>127</v>
      </c>
      <c r="J7" s="81"/>
      <c r="K7" s="82">
        <v>1</v>
      </c>
      <c r="L7" s="83" t="s">
        <v>1690</v>
      </c>
      <c r="M7" s="83">
        <v>1996</v>
      </c>
      <c r="N7" s="83" t="s">
        <v>305</v>
      </c>
      <c r="O7" s="84">
        <v>128</v>
      </c>
    </row>
    <row r="8" spans="1:15" ht="13.5" customHeight="1">
      <c r="A8" s="48">
        <v>5</v>
      </c>
      <c r="B8" s="48" t="s">
        <v>1578</v>
      </c>
      <c r="C8" s="46">
        <v>710</v>
      </c>
      <c r="D8" s="25"/>
      <c r="E8" s="82">
        <v>2</v>
      </c>
      <c r="F8" s="83" t="s">
        <v>2332</v>
      </c>
      <c r="G8" s="83">
        <v>1997</v>
      </c>
      <c r="H8" s="83" t="s">
        <v>264</v>
      </c>
      <c r="I8" s="83">
        <v>123</v>
      </c>
      <c r="J8" s="81"/>
      <c r="K8" s="82">
        <v>2</v>
      </c>
      <c r="L8" s="83" t="s">
        <v>344</v>
      </c>
      <c r="M8" s="83">
        <v>1996</v>
      </c>
      <c r="N8" s="83" t="s">
        <v>260</v>
      </c>
      <c r="O8" s="85">
        <v>119</v>
      </c>
    </row>
    <row r="9" spans="1:15" ht="13.5" customHeight="1">
      <c r="A9" s="57">
        <v>6</v>
      </c>
      <c r="B9" s="48" t="s">
        <v>290</v>
      </c>
      <c r="C9" s="46">
        <v>671</v>
      </c>
      <c r="D9" s="25"/>
      <c r="E9" s="82">
        <v>3</v>
      </c>
      <c r="F9" s="83" t="s">
        <v>345</v>
      </c>
      <c r="G9" s="83">
        <v>1997</v>
      </c>
      <c r="H9" s="83" t="s">
        <v>263</v>
      </c>
      <c r="I9" s="83">
        <v>108</v>
      </c>
      <c r="J9" s="81"/>
      <c r="K9" s="82">
        <v>3</v>
      </c>
      <c r="L9" s="83" t="s">
        <v>346</v>
      </c>
      <c r="M9" s="83">
        <v>1996</v>
      </c>
      <c r="N9" s="83" t="s">
        <v>263</v>
      </c>
      <c r="O9" s="85">
        <v>117</v>
      </c>
    </row>
    <row r="10" spans="1:15" ht="13.5" customHeight="1">
      <c r="A10" s="48">
        <v>7</v>
      </c>
      <c r="B10" s="48" t="s">
        <v>1819</v>
      </c>
      <c r="C10" s="46">
        <v>427</v>
      </c>
      <c r="D10" s="25"/>
      <c r="E10" s="82">
        <v>4</v>
      </c>
      <c r="F10" s="83" t="s">
        <v>2331</v>
      </c>
      <c r="G10" s="83">
        <v>1997</v>
      </c>
      <c r="H10" s="83" t="s">
        <v>264</v>
      </c>
      <c r="I10" s="83">
        <v>93</v>
      </c>
      <c r="J10" s="81"/>
      <c r="K10" s="82">
        <v>4</v>
      </c>
      <c r="L10" s="83" t="s">
        <v>347</v>
      </c>
      <c r="M10" s="83">
        <v>1996</v>
      </c>
      <c r="N10" s="83" t="s">
        <v>260</v>
      </c>
      <c r="O10" s="85">
        <v>111</v>
      </c>
    </row>
    <row r="11" spans="1:15" ht="13.5" customHeight="1">
      <c r="A11" s="57">
        <v>8</v>
      </c>
      <c r="B11" s="48" t="s">
        <v>1537</v>
      </c>
      <c r="C11" s="46">
        <v>318</v>
      </c>
      <c r="D11" s="25"/>
      <c r="E11" s="82">
        <v>5</v>
      </c>
      <c r="F11" s="83" t="s">
        <v>348</v>
      </c>
      <c r="G11" s="86">
        <v>1996</v>
      </c>
      <c r="H11" s="83" t="s">
        <v>282</v>
      </c>
      <c r="I11" s="83">
        <v>88</v>
      </c>
      <c r="J11" s="81"/>
      <c r="K11" s="82">
        <v>5</v>
      </c>
      <c r="L11" s="83" t="s">
        <v>349</v>
      </c>
      <c r="M11" s="83">
        <v>1997</v>
      </c>
      <c r="N11" s="83" t="s">
        <v>264</v>
      </c>
      <c r="O11" s="85">
        <v>101</v>
      </c>
    </row>
    <row r="12" spans="1:15" ht="13.5" customHeight="1">
      <c r="A12" s="48">
        <v>9</v>
      </c>
      <c r="B12" s="48" t="s">
        <v>306</v>
      </c>
      <c r="C12" s="46">
        <v>318</v>
      </c>
      <c r="D12" s="25"/>
      <c r="E12" s="82">
        <v>6</v>
      </c>
      <c r="F12" s="83" t="s">
        <v>350</v>
      </c>
      <c r="G12" s="86">
        <v>1997</v>
      </c>
      <c r="H12" s="87" t="s">
        <v>290</v>
      </c>
      <c r="I12" s="83">
        <v>74</v>
      </c>
      <c r="J12" s="81"/>
      <c r="K12" s="82">
        <v>6</v>
      </c>
      <c r="L12" s="83" t="s">
        <v>351</v>
      </c>
      <c r="M12" s="83">
        <v>1997</v>
      </c>
      <c r="N12" s="83" t="s">
        <v>264</v>
      </c>
      <c r="O12" s="85">
        <v>98</v>
      </c>
    </row>
    <row r="13" spans="1:15" ht="13.5" customHeight="1">
      <c r="A13" s="57">
        <v>10</v>
      </c>
      <c r="B13" s="48" t="s">
        <v>1772</v>
      </c>
      <c r="C13" s="46">
        <v>312</v>
      </c>
      <c r="D13" s="25"/>
      <c r="E13" s="82">
        <v>7</v>
      </c>
      <c r="F13" s="83" t="s">
        <v>352</v>
      </c>
      <c r="G13" s="86">
        <v>1996</v>
      </c>
      <c r="H13" s="83" t="s">
        <v>290</v>
      </c>
      <c r="I13" s="83">
        <v>65</v>
      </c>
      <c r="J13" s="81"/>
      <c r="K13" s="82">
        <v>7</v>
      </c>
      <c r="L13" s="83" t="s">
        <v>353</v>
      </c>
      <c r="M13" s="83">
        <v>1996</v>
      </c>
      <c r="N13" s="83" t="s">
        <v>271</v>
      </c>
      <c r="O13" s="85">
        <v>81</v>
      </c>
    </row>
    <row r="14" spans="1:15" ht="13.5" customHeight="1">
      <c r="A14" s="48">
        <v>11</v>
      </c>
      <c r="B14" s="48" t="s">
        <v>287</v>
      </c>
      <c r="C14" s="46">
        <v>273</v>
      </c>
      <c r="D14" s="25"/>
      <c r="E14" s="82">
        <v>8</v>
      </c>
      <c r="F14" s="83" t="s">
        <v>354</v>
      </c>
      <c r="G14" s="83">
        <v>1996</v>
      </c>
      <c r="H14" s="83" t="s">
        <v>264</v>
      </c>
      <c r="I14" s="83">
        <v>62</v>
      </c>
      <c r="J14" s="81"/>
      <c r="K14" s="82">
        <v>8</v>
      </c>
      <c r="L14" s="83" t="s">
        <v>355</v>
      </c>
      <c r="M14" s="83">
        <v>1997</v>
      </c>
      <c r="N14" s="83" t="s">
        <v>261</v>
      </c>
      <c r="O14" s="85">
        <v>80</v>
      </c>
    </row>
    <row r="15" spans="1:15" ht="13.5" customHeight="1">
      <c r="A15" s="57">
        <v>12</v>
      </c>
      <c r="B15" s="48" t="s">
        <v>1898</v>
      </c>
      <c r="C15" s="46">
        <v>252</v>
      </c>
      <c r="D15" s="25"/>
      <c r="E15" s="82">
        <v>9</v>
      </c>
      <c r="F15" s="88" t="s">
        <v>356</v>
      </c>
      <c r="G15" s="83">
        <v>1997</v>
      </c>
      <c r="H15" s="83" t="s">
        <v>263</v>
      </c>
      <c r="I15" s="83">
        <v>46</v>
      </c>
      <c r="J15" s="81"/>
      <c r="K15" s="82">
        <v>9</v>
      </c>
      <c r="L15" s="83" t="s">
        <v>357</v>
      </c>
      <c r="M15" s="83">
        <v>1997</v>
      </c>
      <c r="N15" s="83" t="s">
        <v>260</v>
      </c>
      <c r="O15" s="85">
        <v>64</v>
      </c>
    </row>
    <row r="16" spans="1:15" ht="13.5" customHeight="1">
      <c r="A16" s="48">
        <v>13</v>
      </c>
      <c r="B16" s="48" t="s">
        <v>1530</v>
      </c>
      <c r="C16" s="46">
        <v>183</v>
      </c>
      <c r="D16" s="25"/>
      <c r="E16" s="82">
        <v>10</v>
      </c>
      <c r="F16" s="83" t="s">
        <v>358</v>
      </c>
      <c r="G16" s="83">
        <v>1996</v>
      </c>
      <c r="H16" s="83" t="s">
        <v>260</v>
      </c>
      <c r="I16" s="83">
        <v>45</v>
      </c>
      <c r="J16" s="81"/>
      <c r="K16" s="82">
        <v>10</v>
      </c>
      <c r="L16" s="83" t="s">
        <v>359</v>
      </c>
      <c r="M16" s="86">
        <v>1996</v>
      </c>
      <c r="N16" s="83" t="s">
        <v>263</v>
      </c>
      <c r="O16" s="85">
        <v>54</v>
      </c>
    </row>
    <row r="17" spans="1:15" ht="13.5" customHeight="1">
      <c r="A17" s="57">
        <v>14</v>
      </c>
      <c r="B17" s="48" t="s">
        <v>294</v>
      </c>
      <c r="C17" s="76">
        <v>177</v>
      </c>
      <c r="D17" s="25"/>
      <c r="E17" s="25"/>
      <c r="F17" s="25"/>
      <c r="G17" s="25"/>
      <c r="H17" s="25"/>
      <c r="I17" s="25"/>
      <c r="J17" s="25"/>
      <c r="K17" s="89"/>
      <c r="L17" s="25"/>
      <c r="M17" s="25"/>
      <c r="N17" s="25"/>
      <c r="O17" s="25"/>
    </row>
    <row r="18" spans="1:15" ht="13.5" customHeight="1">
      <c r="A18" s="48">
        <v>15</v>
      </c>
      <c r="B18" s="48" t="s">
        <v>1602</v>
      </c>
      <c r="C18" s="46">
        <v>143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5" ht="13.5" customHeight="1">
      <c r="A19" s="57">
        <v>16</v>
      </c>
      <c r="B19" s="48" t="s">
        <v>305</v>
      </c>
      <c r="C19" s="46">
        <v>128</v>
      </c>
      <c r="D19" s="25"/>
      <c r="E19" s="223" t="s">
        <v>360</v>
      </c>
      <c r="F19" s="223"/>
      <c r="G19" s="223"/>
      <c r="H19" s="223"/>
      <c r="I19" s="223"/>
      <c r="J19" s="25"/>
      <c r="K19" s="223" t="s">
        <v>361</v>
      </c>
      <c r="L19" s="223"/>
      <c r="M19" s="223"/>
      <c r="N19" s="223"/>
      <c r="O19" s="223"/>
    </row>
    <row r="20" spans="1:15" ht="13.5" customHeight="1">
      <c r="A20" s="48">
        <v>17</v>
      </c>
      <c r="B20" s="48" t="s">
        <v>304</v>
      </c>
      <c r="C20" s="46">
        <v>125</v>
      </c>
      <c r="D20" s="25"/>
      <c r="E20" s="223"/>
      <c r="F20" s="223"/>
      <c r="G20" s="223"/>
      <c r="H20" s="223"/>
      <c r="I20" s="223"/>
      <c r="J20" s="25"/>
      <c r="K20" s="223"/>
      <c r="L20" s="223"/>
      <c r="M20" s="223"/>
      <c r="N20" s="223"/>
      <c r="O20" s="223"/>
    </row>
    <row r="21" spans="1:15" ht="13.5" customHeight="1">
      <c r="A21" s="57">
        <v>18</v>
      </c>
      <c r="B21" s="48" t="s">
        <v>295</v>
      </c>
      <c r="C21" s="76">
        <v>115</v>
      </c>
      <c r="D21" s="25"/>
      <c r="E21" s="223"/>
      <c r="F21" s="223"/>
      <c r="G21" s="223"/>
      <c r="H21" s="223"/>
      <c r="I21" s="223"/>
      <c r="J21" s="25"/>
      <c r="K21" s="223"/>
      <c r="L21" s="223"/>
      <c r="M21" s="223"/>
      <c r="N21" s="223"/>
      <c r="O21" s="223"/>
    </row>
    <row r="22" spans="1:15" ht="13.5" customHeight="1">
      <c r="A22" s="48">
        <v>19</v>
      </c>
      <c r="B22" s="48" t="s">
        <v>289</v>
      </c>
      <c r="C22" s="46">
        <v>53</v>
      </c>
      <c r="D22" s="25"/>
      <c r="E22" s="223"/>
      <c r="F22" s="223"/>
      <c r="G22" s="223"/>
      <c r="H22" s="223"/>
      <c r="I22" s="223"/>
      <c r="J22" s="25"/>
      <c r="K22" s="223"/>
      <c r="L22" s="223"/>
      <c r="M22" s="223"/>
      <c r="N22" s="223"/>
      <c r="O22" s="223"/>
    </row>
    <row r="23" spans="1:15" ht="13.5" customHeight="1">
      <c r="A23" s="57">
        <v>20</v>
      </c>
      <c r="B23" s="48" t="s">
        <v>308</v>
      </c>
      <c r="C23" s="46">
        <v>50</v>
      </c>
      <c r="D23" s="25"/>
      <c r="E23" s="77" t="s">
        <v>337</v>
      </c>
      <c r="F23" s="77" t="s">
        <v>340</v>
      </c>
      <c r="G23" s="77" t="s">
        <v>341</v>
      </c>
      <c r="H23" s="77" t="s">
        <v>342</v>
      </c>
      <c r="I23" s="77" t="s">
        <v>343</v>
      </c>
      <c r="J23" s="25"/>
      <c r="K23" s="77" t="s">
        <v>337</v>
      </c>
      <c r="L23" s="77" t="s">
        <v>340</v>
      </c>
      <c r="M23" s="77" t="s">
        <v>341</v>
      </c>
      <c r="N23" s="77" t="s">
        <v>342</v>
      </c>
      <c r="O23" s="77" t="s">
        <v>343</v>
      </c>
    </row>
    <row r="24" spans="1:15" ht="13.5" customHeight="1">
      <c r="A24" s="48">
        <v>21</v>
      </c>
      <c r="B24" s="48" t="s">
        <v>1606</v>
      </c>
      <c r="C24" s="46">
        <v>49</v>
      </c>
      <c r="D24" s="25"/>
      <c r="E24" s="90">
        <v>1</v>
      </c>
      <c r="F24" s="90" t="s">
        <v>1692</v>
      </c>
      <c r="G24" s="90">
        <v>1998</v>
      </c>
      <c r="H24" s="90" t="s">
        <v>287</v>
      </c>
      <c r="I24" s="91">
        <v>128</v>
      </c>
      <c r="J24" s="25"/>
      <c r="K24" s="48">
        <v>1</v>
      </c>
      <c r="L24" s="79" t="s">
        <v>362</v>
      </c>
      <c r="M24" s="79">
        <v>1998</v>
      </c>
      <c r="N24" s="79" t="s">
        <v>1534</v>
      </c>
      <c r="O24" s="92">
        <v>127</v>
      </c>
    </row>
    <row r="25" spans="1:15" ht="13.5" customHeight="1">
      <c r="A25" s="57">
        <v>22</v>
      </c>
      <c r="B25" s="48" t="s">
        <v>285</v>
      </c>
      <c r="C25" s="46">
        <v>49</v>
      </c>
      <c r="D25" s="25"/>
      <c r="E25" s="90">
        <v>2</v>
      </c>
      <c r="F25" s="90" t="s">
        <v>363</v>
      </c>
      <c r="G25" s="90">
        <v>1998</v>
      </c>
      <c r="H25" s="90" t="s">
        <v>1551</v>
      </c>
      <c r="I25" s="91">
        <v>117</v>
      </c>
      <c r="J25" s="25"/>
      <c r="K25" s="82">
        <v>2</v>
      </c>
      <c r="L25" s="83" t="s">
        <v>364</v>
      </c>
      <c r="M25" s="83">
        <v>1998</v>
      </c>
      <c r="N25" s="88" t="s">
        <v>1551</v>
      </c>
      <c r="O25" s="86">
        <v>121</v>
      </c>
    </row>
    <row r="26" spans="1:15" ht="13.5" customHeight="1">
      <c r="A26" s="48">
        <v>23</v>
      </c>
      <c r="B26" s="48" t="s">
        <v>279</v>
      </c>
      <c r="C26" s="46">
        <v>45</v>
      </c>
      <c r="D26" s="25"/>
      <c r="E26" s="90">
        <v>3</v>
      </c>
      <c r="F26" s="90" t="s">
        <v>365</v>
      </c>
      <c r="G26" s="90">
        <v>1998</v>
      </c>
      <c r="H26" s="90" t="s">
        <v>1537</v>
      </c>
      <c r="I26" s="91">
        <v>113</v>
      </c>
      <c r="J26" s="25"/>
      <c r="K26" s="82">
        <v>3</v>
      </c>
      <c r="L26" s="83" t="s">
        <v>366</v>
      </c>
      <c r="M26" s="83">
        <v>1998</v>
      </c>
      <c r="N26" s="88" t="s">
        <v>1526</v>
      </c>
      <c r="O26" s="86">
        <v>121</v>
      </c>
    </row>
    <row r="27" spans="1:15" ht="13.5" customHeight="1">
      <c r="A27" s="57">
        <v>24</v>
      </c>
      <c r="B27" s="48" t="s">
        <v>1847</v>
      </c>
      <c r="C27" s="46">
        <v>44</v>
      </c>
      <c r="D27" s="25"/>
      <c r="E27" s="90">
        <v>4</v>
      </c>
      <c r="F27" s="90" t="s">
        <v>1971</v>
      </c>
      <c r="G27" s="90">
        <v>1999</v>
      </c>
      <c r="H27" s="90" t="s">
        <v>1767</v>
      </c>
      <c r="I27" s="91">
        <v>99</v>
      </c>
      <c r="J27" s="25"/>
      <c r="K27" s="82">
        <v>4</v>
      </c>
      <c r="L27" s="83" t="s">
        <v>367</v>
      </c>
      <c r="M27" s="83">
        <v>1998</v>
      </c>
      <c r="N27" s="88" t="s">
        <v>271</v>
      </c>
      <c r="O27" s="86">
        <v>90</v>
      </c>
    </row>
    <row r="28" spans="1:15" ht="13.5" customHeight="1">
      <c r="A28" s="48">
        <v>25</v>
      </c>
      <c r="B28" s="48" t="s">
        <v>322</v>
      </c>
      <c r="C28" s="76">
        <v>42</v>
      </c>
      <c r="D28" s="25"/>
      <c r="E28" s="90">
        <v>5</v>
      </c>
      <c r="F28" s="90" t="s">
        <v>368</v>
      </c>
      <c r="G28" s="90">
        <v>1998</v>
      </c>
      <c r="H28" s="90" t="s">
        <v>1526</v>
      </c>
      <c r="I28" s="91">
        <v>93</v>
      </c>
      <c r="J28" s="25"/>
      <c r="K28" s="82">
        <v>5</v>
      </c>
      <c r="L28" s="83" t="s">
        <v>369</v>
      </c>
      <c r="M28" s="83">
        <v>1998</v>
      </c>
      <c r="N28" s="83" t="s">
        <v>290</v>
      </c>
      <c r="O28" s="86">
        <v>87</v>
      </c>
    </row>
    <row r="29" spans="1:15" ht="13.5" customHeight="1">
      <c r="A29" s="57">
        <v>26</v>
      </c>
      <c r="B29" s="48" t="s">
        <v>281</v>
      </c>
      <c r="C29" s="46">
        <v>40</v>
      </c>
      <c r="D29" s="25"/>
      <c r="E29" s="90">
        <v>6</v>
      </c>
      <c r="F29" s="90" t="s">
        <v>370</v>
      </c>
      <c r="G29" s="90">
        <v>1998</v>
      </c>
      <c r="H29" s="90" t="s">
        <v>1534</v>
      </c>
      <c r="I29" s="91">
        <v>84</v>
      </c>
      <c r="J29" s="25"/>
      <c r="K29" s="82">
        <v>6</v>
      </c>
      <c r="L29" s="83" t="s">
        <v>371</v>
      </c>
      <c r="M29" s="83">
        <v>1999</v>
      </c>
      <c r="N29" s="83" t="s">
        <v>1526</v>
      </c>
      <c r="O29" s="86">
        <v>79</v>
      </c>
    </row>
    <row r="30" spans="1:15" ht="13.5" customHeight="1">
      <c r="A30" s="48">
        <v>27</v>
      </c>
      <c r="B30" s="48" t="s">
        <v>313</v>
      </c>
      <c r="C30" s="76">
        <v>39</v>
      </c>
      <c r="D30" s="25"/>
      <c r="E30" s="90">
        <v>7</v>
      </c>
      <c r="F30" s="90" t="s">
        <v>372</v>
      </c>
      <c r="G30" s="90">
        <v>1999</v>
      </c>
      <c r="H30" s="90" t="s">
        <v>271</v>
      </c>
      <c r="I30" s="91">
        <v>81</v>
      </c>
      <c r="J30" s="25"/>
      <c r="K30" s="82">
        <v>7</v>
      </c>
      <c r="L30" s="83" t="s">
        <v>373</v>
      </c>
      <c r="M30" s="83">
        <v>1998</v>
      </c>
      <c r="N30" s="83" t="s">
        <v>290</v>
      </c>
      <c r="O30" s="86">
        <v>73</v>
      </c>
    </row>
    <row r="31" spans="1:15" ht="13.5" customHeight="1">
      <c r="A31" s="57">
        <v>28</v>
      </c>
      <c r="B31" s="48" t="s">
        <v>323</v>
      </c>
      <c r="C31" s="76">
        <v>33</v>
      </c>
      <c r="D31" s="25"/>
      <c r="E31" s="90">
        <v>8</v>
      </c>
      <c r="F31" s="90" t="s">
        <v>374</v>
      </c>
      <c r="G31" s="93">
        <v>1998</v>
      </c>
      <c r="H31" s="90" t="s">
        <v>1551</v>
      </c>
      <c r="I31" s="91">
        <v>58</v>
      </c>
      <c r="J31" s="25"/>
      <c r="K31" s="82">
        <v>8</v>
      </c>
      <c r="L31" s="83" t="s">
        <v>375</v>
      </c>
      <c r="M31" s="83">
        <v>1998</v>
      </c>
      <c r="N31" s="83" t="s">
        <v>1551</v>
      </c>
      <c r="O31" s="86">
        <v>72</v>
      </c>
    </row>
    <row r="32" spans="1:15" ht="13.5" customHeight="1">
      <c r="A32" s="48">
        <v>29</v>
      </c>
      <c r="B32" s="48" t="s">
        <v>297</v>
      </c>
      <c r="C32" s="46">
        <v>28</v>
      </c>
      <c r="D32" s="25"/>
      <c r="E32" s="90">
        <v>9</v>
      </c>
      <c r="F32" s="90" t="s">
        <v>1974</v>
      </c>
      <c r="G32" s="90">
        <v>1999</v>
      </c>
      <c r="H32" s="90" t="s">
        <v>1767</v>
      </c>
      <c r="I32" s="91">
        <v>56</v>
      </c>
      <c r="J32" s="25"/>
      <c r="K32" s="82">
        <v>9</v>
      </c>
      <c r="L32" s="83" t="s">
        <v>376</v>
      </c>
      <c r="M32" s="83">
        <v>1999</v>
      </c>
      <c r="N32" s="83" t="s">
        <v>1534</v>
      </c>
      <c r="O32" s="86">
        <v>52</v>
      </c>
    </row>
    <row r="33" spans="1:15" ht="13.5" customHeight="1">
      <c r="A33" s="57">
        <v>30</v>
      </c>
      <c r="B33" s="48" t="s">
        <v>307</v>
      </c>
      <c r="C33" s="46">
        <v>21</v>
      </c>
      <c r="D33" s="25"/>
      <c r="E33" s="90">
        <v>10</v>
      </c>
      <c r="F33" s="90" t="s">
        <v>377</v>
      </c>
      <c r="G33" s="93">
        <v>1998</v>
      </c>
      <c r="H33" s="90" t="s">
        <v>1537</v>
      </c>
      <c r="I33" s="91">
        <v>33</v>
      </c>
      <c r="J33" s="25"/>
      <c r="K33" s="82">
        <v>10</v>
      </c>
      <c r="L33" s="86" t="s">
        <v>378</v>
      </c>
      <c r="M33" s="86">
        <v>1999</v>
      </c>
      <c r="N33" s="86" t="s">
        <v>1578</v>
      </c>
      <c r="O33" s="86">
        <v>50</v>
      </c>
    </row>
    <row r="34" spans="1:15" ht="13.5" customHeight="1">
      <c r="A34" s="48">
        <v>31</v>
      </c>
      <c r="B34" s="48" t="s">
        <v>280</v>
      </c>
      <c r="C34" s="46">
        <v>20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1:15" ht="13.5" customHeight="1">
      <c r="A35" s="57">
        <v>32</v>
      </c>
      <c r="B35" s="48" t="s">
        <v>301</v>
      </c>
      <c r="C35" s="46">
        <v>18</v>
      </c>
      <c r="D35" s="25"/>
      <c r="E35" s="223" t="s">
        <v>379</v>
      </c>
      <c r="F35" s="223"/>
      <c r="G35" s="223"/>
      <c r="H35" s="223"/>
      <c r="I35" s="223"/>
      <c r="J35" s="25"/>
      <c r="K35" s="223" t="s">
        <v>380</v>
      </c>
      <c r="L35" s="223"/>
      <c r="M35" s="223"/>
      <c r="N35" s="223"/>
      <c r="O35" s="223"/>
    </row>
    <row r="36" spans="1:15" ht="13.5" customHeight="1">
      <c r="A36" s="48">
        <v>33</v>
      </c>
      <c r="B36" s="48" t="s">
        <v>312</v>
      </c>
      <c r="C36" s="76">
        <v>18</v>
      </c>
      <c r="D36" s="25"/>
      <c r="E36" s="223"/>
      <c r="F36" s="223"/>
      <c r="G36" s="223"/>
      <c r="H36" s="223"/>
      <c r="I36" s="223"/>
      <c r="J36" s="25"/>
      <c r="K36" s="223"/>
      <c r="L36" s="223"/>
      <c r="M36" s="223"/>
      <c r="N36" s="223"/>
      <c r="O36" s="223"/>
    </row>
    <row r="37" spans="1:15" ht="13.5" customHeight="1">
      <c r="A37" s="57">
        <v>34</v>
      </c>
      <c r="B37" s="48" t="s">
        <v>310</v>
      </c>
      <c r="C37" s="76">
        <v>17</v>
      </c>
      <c r="D37" s="25"/>
      <c r="E37" s="223"/>
      <c r="F37" s="223"/>
      <c r="G37" s="223"/>
      <c r="H37" s="223"/>
      <c r="I37" s="223"/>
      <c r="J37" s="25"/>
      <c r="K37" s="223"/>
      <c r="L37" s="223"/>
      <c r="M37" s="223"/>
      <c r="N37" s="223"/>
      <c r="O37" s="223"/>
    </row>
    <row r="38" spans="1:15" ht="13.5" customHeight="1">
      <c r="A38" s="48">
        <v>35</v>
      </c>
      <c r="B38" s="48" t="s">
        <v>329</v>
      </c>
      <c r="C38" s="76">
        <v>17</v>
      </c>
      <c r="D38" s="25"/>
      <c r="E38" s="223"/>
      <c r="F38" s="223"/>
      <c r="G38" s="223"/>
      <c r="H38" s="223"/>
      <c r="I38" s="223"/>
      <c r="J38" s="25"/>
      <c r="K38" s="223"/>
      <c r="L38" s="223"/>
      <c r="M38" s="223"/>
      <c r="N38" s="223"/>
      <c r="O38" s="223"/>
    </row>
    <row r="39" spans="1:15" ht="13.5" customHeight="1">
      <c r="A39" s="57">
        <v>36</v>
      </c>
      <c r="B39" s="48" t="s">
        <v>2269</v>
      </c>
      <c r="C39" s="46">
        <v>16</v>
      </c>
      <c r="D39" s="25"/>
      <c r="E39" s="77" t="s">
        <v>337</v>
      </c>
      <c r="F39" s="77" t="s">
        <v>340</v>
      </c>
      <c r="G39" s="77" t="s">
        <v>341</v>
      </c>
      <c r="H39" s="77" t="s">
        <v>342</v>
      </c>
      <c r="I39" s="77" t="s">
        <v>343</v>
      </c>
      <c r="J39" s="25"/>
      <c r="K39" s="77" t="s">
        <v>337</v>
      </c>
      <c r="L39" s="77" t="s">
        <v>340</v>
      </c>
      <c r="M39" s="77" t="s">
        <v>341</v>
      </c>
      <c r="N39" s="77" t="s">
        <v>342</v>
      </c>
      <c r="O39" s="77" t="s">
        <v>343</v>
      </c>
    </row>
    <row r="40" spans="1:15" ht="13.5" customHeight="1">
      <c r="A40" s="48">
        <v>37</v>
      </c>
      <c r="B40" s="48" t="s">
        <v>298</v>
      </c>
      <c r="C40" s="46">
        <v>14</v>
      </c>
      <c r="D40" s="25"/>
      <c r="E40" s="48">
        <v>1</v>
      </c>
      <c r="F40" s="79" t="s">
        <v>2201</v>
      </c>
      <c r="G40" s="79">
        <v>2000</v>
      </c>
      <c r="H40" s="80" t="s">
        <v>1772</v>
      </c>
      <c r="I40" s="94">
        <v>123</v>
      </c>
      <c r="J40" s="25"/>
      <c r="K40" s="48">
        <v>1</v>
      </c>
      <c r="L40" s="79" t="s">
        <v>381</v>
      </c>
      <c r="M40" s="79">
        <v>2000</v>
      </c>
      <c r="N40" s="80" t="s">
        <v>1526</v>
      </c>
      <c r="O40" s="94">
        <v>126</v>
      </c>
    </row>
    <row r="41" spans="1:15" ht="13.5" customHeight="1">
      <c r="A41" s="57">
        <v>38</v>
      </c>
      <c r="B41" s="48" t="s">
        <v>321</v>
      </c>
      <c r="C41" s="76">
        <v>14</v>
      </c>
      <c r="D41" s="25"/>
      <c r="E41" s="82">
        <v>2</v>
      </c>
      <c r="F41" s="83" t="s">
        <v>2213</v>
      </c>
      <c r="G41" s="83">
        <v>2000</v>
      </c>
      <c r="H41" s="88" t="s">
        <v>1767</v>
      </c>
      <c r="I41" s="95">
        <v>122</v>
      </c>
      <c r="J41" s="25"/>
      <c r="K41" s="82">
        <v>2</v>
      </c>
      <c r="L41" s="83" t="s">
        <v>382</v>
      </c>
      <c r="M41" s="83">
        <v>2000</v>
      </c>
      <c r="N41" s="83" t="s">
        <v>1526</v>
      </c>
      <c r="O41" s="95">
        <v>90</v>
      </c>
    </row>
    <row r="42" spans="1:15" ht="13.5" customHeight="1">
      <c r="A42" s="48">
        <v>39</v>
      </c>
      <c r="B42" s="48" t="s">
        <v>311</v>
      </c>
      <c r="C42" s="76">
        <v>13</v>
      </c>
      <c r="D42" s="25"/>
      <c r="E42" s="82">
        <v>3</v>
      </c>
      <c r="F42" s="83" t="s">
        <v>383</v>
      </c>
      <c r="G42" s="83">
        <v>2000</v>
      </c>
      <c r="H42" s="83" t="s">
        <v>1534</v>
      </c>
      <c r="I42" s="95">
        <v>96</v>
      </c>
      <c r="J42" s="25"/>
      <c r="K42" s="82">
        <v>3</v>
      </c>
      <c r="L42" s="83" t="s">
        <v>384</v>
      </c>
      <c r="M42" s="83">
        <v>2000</v>
      </c>
      <c r="N42" s="83" t="s">
        <v>1767</v>
      </c>
      <c r="O42" s="95">
        <v>86</v>
      </c>
    </row>
    <row r="43" spans="1:15" ht="13.5" customHeight="1">
      <c r="A43" s="57">
        <v>40</v>
      </c>
      <c r="B43" s="48" t="s">
        <v>325</v>
      </c>
      <c r="C43" s="76">
        <v>12</v>
      </c>
      <c r="D43" s="25"/>
      <c r="E43" s="82">
        <v>4</v>
      </c>
      <c r="F43" s="83" t="s">
        <v>385</v>
      </c>
      <c r="G43" s="83">
        <v>2000</v>
      </c>
      <c r="H43" s="83" t="s">
        <v>1526</v>
      </c>
      <c r="I43" s="95">
        <v>71</v>
      </c>
      <c r="J43" s="25"/>
      <c r="K43" s="82">
        <v>4</v>
      </c>
      <c r="L43" s="83" t="s">
        <v>386</v>
      </c>
      <c r="M43" s="83">
        <v>2000</v>
      </c>
      <c r="N43" s="88" t="s">
        <v>1526</v>
      </c>
      <c r="O43" s="95">
        <v>85</v>
      </c>
    </row>
    <row r="44" spans="1:15" ht="13.5" customHeight="1">
      <c r="A44" s="48">
        <v>41</v>
      </c>
      <c r="B44" s="48" t="s">
        <v>300</v>
      </c>
      <c r="C44" s="46">
        <v>10</v>
      </c>
      <c r="D44" s="25"/>
      <c r="E44" s="82">
        <v>5</v>
      </c>
      <c r="F44" s="83" t="s">
        <v>387</v>
      </c>
      <c r="G44" s="83"/>
      <c r="H44" s="83" t="s">
        <v>275</v>
      </c>
      <c r="I44" s="95">
        <v>71</v>
      </c>
      <c r="J44" s="25"/>
      <c r="K44" s="82">
        <v>5</v>
      </c>
      <c r="L44" s="83" t="s">
        <v>388</v>
      </c>
      <c r="M44" s="86">
        <v>2000</v>
      </c>
      <c r="N44" s="83" t="s">
        <v>1551</v>
      </c>
      <c r="O44" s="95">
        <v>79</v>
      </c>
    </row>
    <row r="45" spans="1:15" ht="13.5" customHeight="1">
      <c r="A45" s="57">
        <v>42</v>
      </c>
      <c r="B45" s="48" t="s">
        <v>316</v>
      </c>
      <c r="C45" s="76">
        <v>10</v>
      </c>
      <c r="D45" s="25"/>
      <c r="E45" s="82">
        <v>6</v>
      </c>
      <c r="F45" s="83" t="s">
        <v>2225</v>
      </c>
      <c r="G45" s="83">
        <v>2000</v>
      </c>
      <c r="H45" s="83" t="s">
        <v>1526</v>
      </c>
      <c r="I45" s="95">
        <v>70</v>
      </c>
      <c r="J45" s="25"/>
      <c r="K45" s="82">
        <v>6</v>
      </c>
      <c r="L45" s="83" t="s">
        <v>389</v>
      </c>
      <c r="M45" s="83">
        <v>2000</v>
      </c>
      <c r="N45" s="83" t="s">
        <v>1526</v>
      </c>
      <c r="O45" s="95">
        <v>71</v>
      </c>
    </row>
    <row r="46" spans="1:15" ht="13.5" customHeight="1">
      <c r="A46" s="48">
        <v>43</v>
      </c>
      <c r="B46" s="48" t="s">
        <v>303</v>
      </c>
      <c r="C46" s="46">
        <v>9</v>
      </c>
      <c r="D46" s="25"/>
      <c r="E46" s="82">
        <v>7</v>
      </c>
      <c r="F46" s="83" t="s">
        <v>390</v>
      </c>
      <c r="G46" s="86">
        <v>2000</v>
      </c>
      <c r="H46" s="83" t="s">
        <v>1551</v>
      </c>
      <c r="I46" s="95">
        <v>70</v>
      </c>
      <c r="J46" s="25"/>
      <c r="K46" s="82">
        <v>7</v>
      </c>
      <c r="L46" s="83" t="s">
        <v>391</v>
      </c>
      <c r="M46" s="83">
        <v>2000</v>
      </c>
      <c r="N46" s="83" t="s">
        <v>290</v>
      </c>
      <c r="O46" s="95">
        <v>67</v>
      </c>
    </row>
    <row r="47" spans="1:15" ht="13.5" customHeight="1">
      <c r="A47" s="57">
        <v>44</v>
      </c>
      <c r="B47" s="48" t="s">
        <v>331</v>
      </c>
      <c r="C47" s="76">
        <v>7</v>
      </c>
      <c r="D47" s="25"/>
      <c r="E47" s="82">
        <v>8</v>
      </c>
      <c r="F47" s="83" t="s">
        <v>392</v>
      </c>
      <c r="G47" s="83">
        <v>2000</v>
      </c>
      <c r="H47" s="83" t="s">
        <v>1767</v>
      </c>
      <c r="I47" s="95">
        <v>51</v>
      </c>
      <c r="J47" s="25"/>
      <c r="K47" s="82">
        <v>8</v>
      </c>
      <c r="L47" s="83" t="s">
        <v>393</v>
      </c>
      <c r="M47" s="83">
        <v>2000</v>
      </c>
      <c r="N47" s="83" t="s">
        <v>1526</v>
      </c>
      <c r="O47" s="95">
        <v>50</v>
      </c>
    </row>
    <row r="48" spans="1:15" ht="13.5" customHeight="1">
      <c r="A48" s="48">
        <v>45</v>
      </c>
      <c r="B48" s="48" t="s">
        <v>291</v>
      </c>
      <c r="C48" s="46">
        <v>6</v>
      </c>
      <c r="D48" s="25"/>
      <c r="E48" s="82">
        <v>9</v>
      </c>
      <c r="F48" s="83" t="s">
        <v>1864</v>
      </c>
      <c r="G48" s="83">
        <v>2001</v>
      </c>
      <c r="H48" s="83" t="s">
        <v>1526</v>
      </c>
      <c r="I48" s="95">
        <v>38</v>
      </c>
      <c r="J48" s="25"/>
      <c r="K48" s="82">
        <v>9</v>
      </c>
      <c r="L48" s="83" t="s">
        <v>394</v>
      </c>
      <c r="M48" s="86"/>
      <c r="N48" s="83" t="s">
        <v>1767</v>
      </c>
      <c r="O48" s="95">
        <v>48</v>
      </c>
    </row>
    <row r="49" spans="1:15" ht="13.5" customHeight="1">
      <c r="A49" s="57">
        <v>46</v>
      </c>
      <c r="B49" s="48" t="s">
        <v>296</v>
      </c>
      <c r="C49" s="46">
        <v>5</v>
      </c>
      <c r="D49" s="25"/>
      <c r="E49" s="82">
        <v>10</v>
      </c>
      <c r="F49" s="83" t="s">
        <v>2226</v>
      </c>
      <c r="G49" s="86">
        <v>2000</v>
      </c>
      <c r="H49" s="83" t="s">
        <v>1526</v>
      </c>
      <c r="I49" s="95">
        <v>35</v>
      </c>
      <c r="J49" s="25"/>
      <c r="K49" s="82">
        <v>10</v>
      </c>
      <c r="L49" s="83" t="s">
        <v>395</v>
      </c>
      <c r="M49" s="83">
        <v>2001</v>
      </c>
      <c r="N49" s="88" t="s">
        <v>1537</v>
      </c>
      <c r="O49" s="95">
        <v>47</v>
      </c>
    </row>
    <row r="50" spans="1:15" ht="13.5" customHeight="1">
      <c r="A50" s="48">
        <v>47</v>
      </c>
      <c r="B50" s="48" t="s">
        <v>302</v>
      </c>
      <c r="C50" s="46">
        <v>5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ht="13.5" customHeight="1">
      <c r="A51" s="57">
        <v>48</v>
      </c>
      <c r="B51" s="48" t="s">
        <v>309</v>
      </c>
      <c r="C51" s="46">
        <v>5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ht="13.5" customHeight="1">
      <c r="A52" s="48">
        <v>49</v>
      </c>
      <c r="B52" s="48" t="s">
        <v>315</v>
      </c>
      <c r="C52" s="76">
        <v>4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5" ht="13.5" customHeight="1">
      <c r="A53" s="57">
        <v>50</v>
      </c>
      <c r="B53" s="48" t="s">
        <v>288</v>
      </c>
      <c r="C53" s="46">
        <v>3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1:15" ht="13.5" customHeight="1">
      <c r="A54" s="48">
        <v>51</v>
      </c>
      <c r="B54" s="48" t="s">
        <v>319</v>
      </c>
      <c r="C54" s="76">
        <v>3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1:15" ht="13.5" customHeight="1">
      <c r="A55" s="57">
        <v>52</v>
      </c>
      <c r="B55" s="48" t="s">
        <v>317</v>
      </c>
      <c r="C55" s="76">
        <v>2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1:15" ht="13.5" customHeight="1">
      <c r="A56" s="48">
        <v>53</v>
      </c>
      <c r="B56" s="48" t="s">
        <v>318</v>
      </c>
      <c r="C56" s="76">
        <v>2</v>
      </c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1:15" ht="13.5" customHeight="1">
      <c r="A57" s="57">
        <v>54</v>
      </c>
      <c r="B57" s="48" t="s">
        <v>314</v>
      </c>
      <c r="C57" s="76">
        <v>1</v>
      </c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1:15" ht="13.5" customHeight="1">
      <c r="A58" s="48">
        <v>55</v>
      </c>
      <c r="B58" s="48" t="s">
        <v>320</v>
      </c>
      <c r="C58" s="76">
        <v>1</v>
      </c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spans="1:15" ht="13.5" customHeight="1">
      <c r="A59" s="57">
        <v>56</v>
      </c>
      <c r="B59" s="48" t="s">
        <v>324</v>
      </c>
      <c r="C59" s="76">
        <v>1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spans="1:15" ht="13.5" customHeight="1">
      <c r="A60" s="48">
        <v>57</v>
      </c>
      <c r="B60" s="48" t="s">
        <v>326</v>
      </c>
      <c r="C60" s="76">
        <v>1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1:15" ht="13.5" customHeight="1">
      <c r="A61" s="57">
        <v>58</v>
      </c>
      <c r="B61" s="48" t="s">
        <v>327</v>
      </c>
      <c r="C61" s="76">
        <v>1</v>
      </c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spans="1:15" ht="13.5" customHeight="1">
      <c r="A62" s="48">
        <v>59</v>
      </c>
      <c r="B62" s="48" t="s">
        <v>328</v>
      </c>
      <c r="C62" s="76">
        <v>1</v>
      </c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spans="1:15" ht="13.5" customHeight="1">
      <c r="A63" s="57">
        <v>60</v>
      </c>
      <c r="B63" s="48" t="s">
        <v>330</v>
      </c>
      <c r="C63" s="76">
        <v>1</v>
      </c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spans="1:15" ht="13.5" customHeight="1">
      <c r="A64" s="48">
        <v>61</v>
      </c>
      <c r="B64" s="48" t="s">
        <v>332</v>
      </c>
      <c r="C64" s="76">
        <v>1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</sheetData>
  <sheetProtection selectLockedCells="1" selectUnlockedCells="1"/>
  <mergeCells count="7">
    <mergeCell ref="E35:I38"/>
    <mergeCell ref="K35:O38"/>
    <mergeCell ref="A2:C2"/>
    <mergeCell ref="E2:I5"/>
    <mergeCell ref="K2:O5"/>
    <mergeCell ref="E19:I22"/>
    <mergeCell ref="K19:O22"/>
  </mergeCells>
  <phoneticPr fontId="18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B4:K46"/>
  <sheetViews>
    <sheetView workbookViewId="0">
      <selection activeCell="J43" sqref="J43"/>
    </sheetView>
  </sheetViews>
  <sheetFormatPr defaultRowHeight="12.75"/>
  <cols>
    <col min="3" max="3" width="0.140625" customWidth="1"/>
    <col min="4" max="4" width="21" customWidth="1"/>
    <col min="5" max="5" width="14" customWidth="1"/>
    <col min="8" max="8" width="25.28515625" customWidth="1"/>
    <col min="10" max="10" width="16" customWidth="1"/>
  </cols>
  <sheetData>
    <row r="4" spans="2:11" ht="13.5" customHeight="1">
      <c r="B4" s="225" t="s">
        <v>158</v>
      </c>
      <c r="C4" s="225"/>
      <c r="D4" s="225"/>
      <c r="E4" s="225"/>
      <c r="F4" s="25"/>
      <c r="G4" s="25"/>
      <c r="H4" s="25"/>
      <c r="I4" s="25"/>
      <c r="J4" s="25"/>
      <c r="K4" s="25"/>
    </row>
    <row r="5" spans="2:11">
      <c r="B5" s="225"/>
      <c r="C5" s="225"/>
      <c r="D5" s="225"/>
      <c r="E5" s="225"/>
      <c r="F5" s="25"/>
      <c r="G5" s="25"/>
      <c r="H5" s="25"/>
      <c r="I5" s="25"/>
      <c r="J5" s="25"/>
      <c r="K5" s="25"/>
    </row>
    <row r="6" spans="2:11">
      <c r="B6" s="225"/>
      <c r="C6" s="225"/>
      <c r="D6" s="225"/>
      <c r="E6" s="225"/>
      <c r="F6" s="25"/>
      <c r="G6" s="25"/>
      <c r="H6" s="25"/>
      <c r="I6" s="25"/>
      <c r="J6" s="25"/>
      <c r="K6" s="25"/>
    </row>
    <row r="7" spans="2:11">
      <c r="B7" s="225"/>
      <c r="C7" s="225"/>
      <c r="D7" s="225"/>
      <c r="E7" s="225"/>
      <c r="F7" s="25"/>
      <c r="G7" s="25"/>
      <c r="H7" s="25"/>
      <c r="I7" s="25"/>
      <c r="J7" s="25"/>
      <c r="K7" s="25"/>
    </row>
    <row r="8" spans="2:11">
      <c r="B8" s="225"/>
      <c r="C8" s="225"/>
      <c r="D8" s="225"/>
      <c r="E8" s="225"/>
      <c r="F8" s="25"/>
      <c r="G8" s="25"/>
      <c r="H8" s="25"/>
      <c r="I8" s="25"/>
      <c r="J8" s="25"/>
      <c r="K8" s="25"/>
    </row>
    <row r="9" spans="2:11" ht="13.5" customHeight="1">
      <c r="B9" s="96" t="s">
        <v>337</v>
      </c>
      <c r="C9" s="96"/>
      <c r="D9" s="97" t="s">
        <v>1516</v>
      </c>
      <c r="E9" s="98" t="s">
        <v>159</v>
      </c>
      <c r="F9" s="25"/>
      <c r="G9" s="226" t="s">
        <v>396</v>
      </c>
      <c r="H9" s="226"/>
      <c r="I9" s="226"/>
      <c r="J9" s="226"/>
      <c r="K9" s="226"/>
    </row>
    <row r="10" spans="2:11" ht="13.5" customHeight="1">
      <c r="B10" s="57">
        <v>1</v>
      </c>
      <c r="C10" s="57"/>
      <c r="D10" s="48" t="s">
        <v>1733</v>
      </c>
      <c r="E10" s="46">
        <v>1110</v>
      </c>
      <c r="F10" s="25"/>
      <c r="G10" s="226"/>
      <c r="H10" s="226"/>
      <c r="I10" s="226"/>
      <c r="J10" s="226"/>
      <c r="K10" s="226"/>
    </row>
    <row r="11" spans="2:11" ht="13.5" customHeight="1">
      <c r="B11" s="57">
        <v>2</v>
      </c>
      <c r="C11" s="57"/>
      <c r="D11" s="48" t="s">
        <v>166</v>
      </c>
      <c r="E11" s="46">
        <v>407</v>
      </c>
      <c r="F11" s="25"/>
      <c r="G11" s="226"/>
      <c r="H11" s="226"/>
      <c r="I11" s="226"/>
      <c r="J11" s="226"/>
      <c r="K11" s="226"/>
    </row>
    <row r="12" spans="2:11" ht="13.5" customHeight="1">
      <c r="B12" s="57">
        <v>3</v>
      </c>
      <c r="C12" s="57"/>
      <c r="D12" s="48" t="s">
        <v>160</v>
      </c>
      <c r="E12" s="46">
        <v>346</v>
      </c>
      <c r="F12" s="25"/>
      <c r="G12" s="226"/>
      <c r="H12" s="226"/>
      <c r="I12" s="226"/>
      <c r="J12" s="226"/>
      <c r="K12" s="226"/>
    </row>
    <row r="13" spans="2:11" ht="13.5" customHeight="1">
      <c r="B13" s="57">
        <v>4</v>
      </c>
      <c r="C13" s="57"/>
      <c r="D13" s="48" t="s">
        <v>175</v>
      </c>
      <c r="E13" s="46">
        <v>237</v>
      </c>
      <c r="F13" s="25"/>
      <c r="G13" s="226"/>
      <c r="H13" s="226"/>
      <c r="I13" s="226"/>
      <c r="J13" s="226"/>
      <c r="K13" s="226"/>
    </row>
    <row r="14" spans="2:11" ht="13.5" customHeight="1">
      <c r="B14" s="57">
        <v>5</v>
      </c>
      <c r="C14" s="57"/>
      <c r="D14" s="48" t="s">
        <v>167</v>
      </c>
      <c r="E14" s="46">
        <v>181</v>
      </c>
      <c r="F14" s="25"/>
      <c r="G14" s="77" t="s">
        <v>337</v>
      </c>
      <c r="H14" s="99" t="s">
        <v>397</v>
      </c>
      <c r="I14" s="100" t="s">
        <v>341</v>
      </c>
      <c r="J14" s="77" t="s">
        <v>398</v>
      </c>
      <c r="K14" s="77" t="s">
        <v>343</v>
      </c>
    </row>
    <row r="15" spans="2:11" ht="13.5" customHeight="1">
      <c r="B15" s="57">
        <v>6</v>
      </c>
      <c r="C15" s="57"/>
      <c r="D15" s="48" t="s">
        <v>181</v>
      </c>
      <c r="E15" s="46">
        <v>129</v>
      </c>
      <c r="F15" s="25"/>
      <c r="G15" s="48">
        <v>1</v>
      </c>
      <c r="H15" s="79" t="s">
        <v>33</v>
      </c>
      <c r="I15" s="79">
        <v>1993</v>
      </c>
      <c r="J15" s="79" t="s">
        <v>399</v>
      </c>
      <c r="K15" s="92">
        <v>128</v>
      </c>
    </row>
    <row r="16" spans="2:11" ht="13.5" customHeight="1">
      <c r="B16" s="57">
        <v>7</v>
      </c>
      <c r="C16" s="57"/>
      <c r="D16" s="48" t="s">
        <v>189</v>
      </c>
      <c r="E16" s="46">
        <v>110</v>
      </c>
      <c r="F16" s="25"/>
      <c r="G16" s="82">
        <v>2</v>
      </c>
      <c r="H16" s="83" t="s">
        <v>400</v>
      </c>
      <c r="I16" s="83">
        <v>1993</v>
      </c>
      <c r="J16" s="83" t="s">
        <v>1742</v>
      </c>
      <c r="K16" s="86">
        <v>113</v>
      </c>
    </row>
    <row r="17" spans="2:11" ht="13.5" customHeight="1">
      <c r="B17" s="57">
        <v>8</v>
      </c>
      <c r="C17" s="57"/>
      <c r="D17" s="48" t="s">
        <v>252</v>
      </c>
      <c r="E17" s="101">
        <v>84</v>
      </c>
      <c r="F17" s="25"/>
      <c r="G17" s="82">
        <v>3</v>
      </c>
      <c r="H17" s="83" t="s">
        <v>401</v>
      </c>
      <c r="I17" s="83">
        <v>1994</v>
      </c>
      <c r="J17" s="83" t="s">
        <v>402</v>
      </c>
      <c r="K17" s="86">
        <v>112</v>
      </c>
    </row>
    <row r="18" spans="2:11" ht="13.5" customHeight="1">
      <c r="B18" s="57">
        <v>9</v>
      </c>
      <c r="C18" s="57"/>
      <c r="D18" s="48" t="s">
        <v>191</v>
      </c>
      <c r="E18" s="46">
        <v>79</v>
      </c>
      <c r="F18" s="25"/>
      <c r="G18" s="82">
        <v>4</v>
      </c>
      <c r="H18" s="83" t="s">
        <v>403</v>
      </c>
      <c r="I18" s="83">
        <v>1994</v>
      </c>
      <c r="J18" s="83" t="s">
        <v>399</v>
      </c>
      <c r="K18" s="86">
        <v>103</v>
      </c>
    </row>
    <row r="19" spans="2:11" ht="13.5" customHeight="1">
      <c r="B19" s="57">
        <v>10</v>
      </c>
      <c r="C19" s="57"/>
      <c r="D19" s="48" t="s">
        <v>238</v>
      </c>
      <c r="E19" s="46">
        <v>75</v>
      </c>
      <c r="F19" s="25"/>
      <c r="G19" s="82">
        <v>5</v>
      </c>
      <c r="H19" s="83" t="s">
        <v>404</v>
      </c>
      <c r="I19" s="83">
        <v>1993</v>
      </c>
      <c r="J19" s="83" t="s">
        <v>399</v>
      </c>
      <c r="K19" s="86">
        <v>93</v>
      </c>
    </row>
    <row r="20" spans="2:11" ht="13.5" customHeight="1">
      <c r="B20" s="57">
        <v>11</v>
      </c>
      <c r="C20" s="57"/>
      <c r="D20" s="48" t="s">
        <v>192</v>
      </c>
      <c r="E20" s="46">
        <v>72</v>
      </c>
      <c r="F20" s="25"/>
      <c r="G20" s="82">
        <v>6</v>
      </c>
      <c r="H20" s="83" t="s">
        <v>405</v>
      </c>
      <c r="I20" s="83">
        <v>1995</v>
      </c>
      <c r="J20" s="83" t="s">
        <v>1726</v>
      </c>
      <c r="K20" s="86">
        <v>83</v>
      </c>
    </row>
    <row r="21" spans="2:11" ht="13.5" customHeight="1">
      <c r="B21" s="57">
        <v>12</v>
      </c>
      <c r="C21" s="57"/>
      <c r="D21" s="48" t="s">
        <v>208</v>
      </c>
      <c r="E21" s="46">
        <v>55</v>
      </c>
      <c r="F21" s="25"/>
      <c r="G21" s="82">
        <v>7</v>
      </c>
      <c r="H21" s="83" t="s">
        <v>406</v>
      </c>
      <c r="I21" s="83">
        <v>1994</v>
      </c>
      <c r="J21" s="83" t="s">
        <v>407</v>
      </c>
      <c r="K21" s="86">
        <v>71</v>
      </c>
    </row>
    <row r="22" spans="2:11" ht="13.5" customHeight="1">
      <c r="B22" s="57">
        <v>13</v>
      </c>
      <c r="C22" s="57"/>
      <c r="D22" s="48" t="s">
        <v>206</v>
      </c>
      <c r="E22" s="46">
        <v>54</v>
      </c>
      <c r="F22" s="25"/>
      <c r="G22" s="82">
        <v>8</v>
      </c>
      <c r="H22" s="83" t="s">
        <v>408</v>
      </c>
      <c r="I22" s="83">
        <v>1994</v>
      </c>
      <c r="J22" s="83" t="s">
        <v>399</v>
      </c>
      <c r="K22" s="86">
        <v>67</v>
      </c>
    </row>
    <row r="23" spans="2:11" ht="13.5" customHeight="1">
      <c r="B23" s="57">
        <v>14</v>
      </c>
      <c r="C23" s="57"/>
      <c r="D23" s="48" t="s">
        <v>183</v>
      </c>
      <c r="E23" s="46">
        <v>53</v>
      </c>
      <c r="F23" s="25"/>
      <c r="G23" s="82">
        <v>9</v>
      </c>
      <c r="H23" s="83" t="s">
        <v>409</v>
      </c>
      <c r="I23" s="83">
        <v>1995</v>
      </c>
      <c r="J23" s="83" t="s">
        <v>1742</v>
      </c>
      <c r="K23" s="86">
        <v>66</v>
      </c>
    </row>
    <row r="24" spans="2:11" ht="13.5" customHeight="1">
      <c r="B24" s="57">
        <v>15</v>
      </c>
      <c r="C24" s="57"/>
      <c r="D24" s="48" t="s">
        <v>215</v>
      </c>
      <c r="E24" s="46">
        <v>38</v>
      </c>
      <c r="F24" s="25"/>
      <c r="G24" s="82">
        <v>10</v>
      </c>
      <c r="H24" s="83" t="s">
        <v>410</v>
      </c>
      <c r="I24" s="83">
        <v>1995</v>
      </c>
      <c r="J24" s="83" t="s">
        <v>1726</v>
      </c>
      <c r="K24" s="86">
        <v>63</v>
      </c>
    </row>
    <row r="25" spans="2:11" ht="13.5" customHeight="1">
      <c r="B25" s="57">
        <v>16</v>
      </c>
      <c r="C25" s="57"/>
      <c r="D25" s="48" t="s">
        <v>174</v>
      </c>
      <c r="E25" s="46">
        <v>36</v>
      </c>
      <c r="F25" s="25"/>
      <c r="G25" s="25"/>
      <c r="H25" s="25"/>
      <c r="I25" s="25"/>
      <c r="J25" s="25"/>
      <c r="K25" s="25"/>
    </row>
    <row r="26" spans="2:11" ht="13.5" customHeight="1">
      <c r="B26" s="57">
        <v>17</v>
      </c>
      <c r="C26" s="57"/>
      <c r="D26" s="48" t="s">
        <v>216</v>
      </c>
      <c r="E26" s="46">
        <v>36</v>
      </c>
      <c r="F26" s="25"/>
      <c r="G26" s="25"/>
      <c r="H26" s="25"/>
      <c r="I26" s="25"/>
      <c r="J26" s="25"/>
      <c r="K26" s="25"/>
    </row>
    <row r="27" spans="2:11" ht="13.5" customHeight="1">
      <c r="B27" s="57">
        <v>18</v>
      </c>
      <c r="C27" s="57"/>
      <c r="D27" s="48" t="s">
        <v>198</v>
      </c>
      <c r="E27" s="46">
        <v>29</v>
      </c>
      <c r="F27" s="25"/>
      <c r="G27" s="226" t="s">
        <v>411</v>
      </c>
      <c r="H27" s="226"/>
      <c r="I27" s="226"/>
      <c r="J27" s="226"/>
      <c r="K27" s="226"/>
    </row>
    <row r="28" spans="2:11" ht="13.5" customHeight="1">
      <c r="B28" s="57">
        <v>19</v>
      </c>
      <c r="C28" s="57"/>
      <c r="D28" s="48" t="s">
        <v>244</v>
      </c>
      <c r="E28" s="46">
        <v>29</v>
      </c>
      <c r="F28" s="25"/>
      <c r="G28" s="226"/>
      <c r="H28" s="226"/>
      <c r="I28" s="226"/>
      <c r="J28" s="226"/>
      <c r="K28" s="226"/>
    </row>
    <row r="29" spans="2:11" ht="13.5" customHeight="1">
      <c r="B29" s="57">
        <v>20</v>
      </c>
      <c r="C29" s="57"/>
      <c r="D29" s="48" t="s">
        <v>209</v>
      </c>
      <c r="E29" s="46">
        <v>22</v>
      </c>
      <c r="F29" s="25"/>
      <c r="G29" s="226"/>
      <c r="H29" s="226"/>
      <c r="I29" s="226"/>
      <c r="J29" s="226"/>
      <c r="K29" s="226"/>
    </row>
    <row r="30" spans="2:11" ht="13.5" customHeight="1">
      <c r="B30" s="57">
        <v>21</v>
      </c>
      <c r="C30" s="57"/>
      <c r="D30" s="48" t="s">
        <v>230</v>
      </c>
      <c r="E30" s="46">
        <v>22</v>
      </c>
      <c r="F30" s="25"/>
      <c r="G30" s="226"/>
      <c r="H30" s="226"/>
      <c r="I30" s="226"/>
      <c r="J30" s="226"/>
      <c r="K30" s="226"/>
    </row>
    <row r="31" spans="2:11" ht="13.5" customHeight="1">
      <c r="B31" s="57">
        <v>22</v>
      </c>
      <c r="C31" s="57"/>
      <c r="D31" s="48" t="s">
        <v>236</v>
      </c>
      <c r="E31" s="46">
        <v>21</v>
      </c>
      <c r="F31" s="25"/>
      <c r="G31" s="226"/>
      <c r="H31" s="226"/>
      <c r="I31" s="226"/>
      <c r="J31" s="226"/>
      <c r="K31" s="226"/>
    </row>
    <row r="32" spans="2:11" ht="13.5" customHeight="1">
      <c r="B32" s="57">
        <v>23</v>
      </c>
      <c r="C32" s="57"/>
      <c r="D32" s="48" t="s">
        <v>200</v>
      </c>
      <c r="E32" s="46">
        <v>20</v>
      </c>
      <c r="F32" s="25"/>
      <c r="G32" s="77" t="s">
        <v>337</v>
      </c>
      <c r="H32" s="99" t="s">
        <v>397</v>
      </c>
      <c r="I32" s="100" t="s">
        <v>341</v>
      </c>
      <c r="J32" s="77" t="s">
        <v>398</v>
      </c>
      <c r="K32" s="77" t="s">
        <v>343</v>
      </c>
    </row>
    <row r="33" spans="2:11" ht="13.5" customHeight="1">
      <c r="B33" s="57">
        <v>24</v>
      </c>
      <c r="C33" s="57"/>
      <c r="D33" s="48" t="s">
        <v>173</v>
      </c>
      <c r="E33" s="46">
        <v>19</v>
      </c>
      <c r="F33" s="25"/>
      <c r="G33" s="102">
        <v>1</v>
      </c>
      <c r="H33" s="48" t="s">
        <v>412</v>
      </c>
      <c r="I33" s="79">
        <v>1993</v>
      </c>
      <c r="J33" s="79" t="s">
        <v>1742</v>
      </c>
      <c r="K33" s="79">
        <v>128</v>
      </c>
    </row>
    <row r="34" spans="2:11" ht="13.5" customHeight="1">
      <c r="B34" s="57">
        <v>25</v>
      </c>
      <c r="C34" s="57"/>
      <c r="D34" s="48" t="s">
        <v>222</v>
      </c>
      <c r="E34" s="46">
        <v>13</v>
      </c>
      <c r="F34" s="25"/>
      <c r="G34" s="102">
        <v>2</v>
      </c>
      <c r="H34" s="103" t="s">
        <v>72</v>
      </c>
      <c r="I34" s="86">
        <v>1994</v>
      </c>
      <c r="J34" s="86" t="s">
        <v>413</v>
      </c>
      <c r="K34" s="83">
        <v>121</v>
      </c>
    </row>
    <row r="35" spans="2:11" ht="13.5" customHeight="1">
      <c r="B35" s="57">
        <v>26</v>
      </c>
      <c r="C35" s="57"/>
      <c r="D35" s="48" t="s">
        <v>224</v>
      </c>
      <c r="E35" s="46">
        <v>13</v>
      </c>
      <c r="F35" s="25"/>
      <c r="G35" s="102">
        <v>3</v>
      </c>
      <c r="H35" s="82" t="s">
        <v>107</v>
      </c>
      <c r="I35" s="83">
        <v>1994</v>
      </c>
      <c r="J35" s="83" t="s">
        <v>399</v>
      </c>
      <c r="K35" s="83">
        <v>99</v>
      </c>
    </row>
    <row r="36" spans="2:11" ht="13.5" customHeight="1">
      <c r="B36" s="57">
        <v>27</v>
      </c>
      <c r="C36" s="57"/>
      <c r="D36" s="48" t="s">
        <v>223</v>
      </c>
      <c r="E36" s="46">
        <v>12</v>
      </c>
      <c r="F36" s="25"/>
      <c r="G36" s="102">
        <v>4</v>
      </c>
      <c r="H36" s="82" t="s">
        <v>414</v>
      </c>
      <c r="I36" s="83">
        <v>1995</v>
      </c>
      <c r="J36" s="83" t="s">
        <v>1726</v>
      </c>
      <c r="K36" s="83">
        <v>94</v>
      </c>
    </row>
    <row r="37" spans="2:11" ht="13.5" customHeight="1">
      <c r="B37" s="57">
        <v>28</v>
      </c>
      <c r="C37" s="57"/>
      <c r="D37" s="48" t="s">
        <v>1675</v>
      </c>
      <c r="E37" s="46">
        <v>7</v>
      </c>
      <c r="F37" s="25"/>
      <c r="G37" s="102">
        <v>5</v>
      </c>
      <c r="H37" s="82" t="s">
        <v>415</v>
      </c>
      <c r="I37" s="83">
        <v>1993</v>
      </c>
      <c r="J37" s="83" t="s">
        <v>416</v>
      </c>
      <c r="K37" s="83">
        <v>94</v>
      </c>
    </row>
    <row r="38" spans="2:11" ht="13.5" customHeight="1">
      <c r="B38" s="57">
        <v>29</v>
      </c>
      <c r="C38" s="57"/>
      <c r="D38" s="48" t="s">
        <v>237</v>
      </c>
      <c r="E38" s="46">
        <v>5</v>
      </c>
      <c r="F38" s="25"/>
      <c r="G38" s="102">
        <v>6</v>
      </c>
      <c r="H38" s="82" t="s">
        <v>417</v>
      </c>
      <c r="I38" s="83">
        <v>1995</v>
      </c>
      <c r="J38" s="83" t="s">
        <v>399</v>
      </c>
      <c r="K38" s="83">
        <v>78</v>
      </c>
    </row>
    <row r="39" spans="2:11" ht="13.5" customHeight="1">
      <c r="B39" s="57">
        <v>30</v>
      </c>
      <c r="C39" s="57"/>
      <c r="D39" s="48" t="s">
        <v>245</v>
      </c>
      <c r="E39" s="46">
        <v>4</v>
      </c>
      <c r="F39" s="25"/>
      <c r="G39" s="102">
        <v>7</v>
      </c>
      <c r="H39" s="82" t="s">
        <v>418</v>
      </c>
      <c r="I39" s="83">
        <v>1995</v>
      </c>
      <c r="J39" s="83" t="s">
        <v>399</v>
      </c>
      <c r="K39" s="83">
        <v>75</v>
      </c>
    </row>
    <row r="40" spans="2:11" ht="13.5" customHeight="1">
      <c r="B40" s="57">
        <v>31</v>
      </c>
      <c r="C40" s="57"/>
      <c r="D40" s="48" t="s">
        <v>257</v>
      </c>
      <c r="E40" s="101">
        <v>3</v>
      </c>
      <c r="F40" s="25"/>
      <c r="G40" s="102">
        <v>8</v>
      </c>
      <c r="H40" s="82" t="s">
        <v>69</v>
      </c>
      <c r="I40" s="86">
        <v>1993</v>
      </c>
      <c r="J40" s="83" t="s">
        <v>399</v>
      </c>
      <c r="K40" s="83">
        <v>75</v>
      </c>
    </row>
    <row r="41" spans="2:11" ht="13.5" customHeight="1">
      <c r="B41" s="57">
        <v>32</v>
      </c>
      <c r="C41" s="57"/>
      <c r="D41" s="48" t="s">
        <v>251</v>
      </c>
      <c r="E41" s="101">
        <v>2</v>
      </c>
      <c r="F41" s="25"/>
      <c r="G41" s="102">
        <v>9</v>
      </c>
      <c r="H41" s="82" t="s">
        <v>419</v>
      </c>
      <c r="I41" s="86">
        <v>1993</v>
      </c>
      <c r="J41" s="87" t="s">
        <v>420</v>
      </c>
      <c r="K41" s="83">
        <v>53</v>
      </c>
    </row>
    <row r="42" spans="2:11" ht="13.5" customHeight="1">
      <c r="B42" s="57">
        <v>33</v>
      </c>
      <c r="C42" s="57"/>
      <c r="D42" s="48" t="s">
        <v>253</v>
      </c>
      <c r="E42" s="101">
        <v>2</v>
      </c>
      <c r="F42" s="25"/>
      <c r="G42" s="102">
        <v>10</v>
      </c>
      <c r="H42" s="82" t="s">
        <v>421</v>
      </c>
      <c r="I42" s="83">
        <v>1995</v>
      </c>
      <c r="J42" s="83" t="s">
        <v>2303</v>
      </c>
      <c r="K42" s="83">
        <v>48</v>
      </c>
    </row>
    <row r="43" spans="2:11" ht="13.5" customHeight="1">
      <c r="B43" s="57">
        <v>34</v>
      </c>
      <c r="C43" s="57"/>
      <c r="D43" s="48" t="s">
        <v>256</v>
      </c>
      <c r="E43" s="101">
        <v>2</v>
      </c>
      <c r="F43" s="25"/>
      <c r="G43" s="89"/>
      <c r="H43" s="25"/>
      <c r="I43" s="25"/>
      <c r="J43" s="25"/>
      <c r="K43" s="25"/>
    </row>
    <row r="44" spans="2:11" ht="13.5" customHeight="1">
      <c r="B44" s="57">
        <v>35</v>
      </c>
      <c r="C44" s="57"/>
      <c r="D44" s="48" t="s">
        <v>254</v>
      </c>
      <c r="E44" s="101">
        <v>1</v>
      </c>
      <c r="F44" s="25"/>
      <c r="G44" s="25"/>
      <c r="H44" s="25"/>
      <c r="I44" s="25"/>
      <c r="J44" s="25"/>
      <c r="K44" s="25"/>
    </row>
    <row r="45" spans="2:11" ht="13.5" customHeight="1">
      <c r="B45" s="57">
        <v>36</v>
      </c>
      <c r="C45" s="57"/>
      <c r="D45" s="48" t="s">
        <v>255</v>
      </c>
      <c r="E45" s="101">
        <v>1</v>
      </c>
      <c r="F45" s="25"/>
      <c r="G45" s="25"/>
      <c r="H45" s="25"/>
      <c r="I45" s="25"/>
      <c r="J45" s="25"/>
      <c r="K45" s="25"/>
    </row>
    <row r="46" spans="2:11" ht="13.5" customHeight="1">
      <c r="B46" s="57">
        <v>37</v>
      </c>
      <c r="C46" s="57"/>
      <c r="D46" s="48" t="s">
        <v>258</v>
      </c>
      <c r="E46" s="101">
        <v>1</v>
      </c>
      <c r="F46" s="25"/>
      <c r="G46" s="25"/>
      <c r="H46" s="25"/>
      <c r="I46" s="25"/>
      <c r="J46" s="25"/>
      <c r="K46" s="25"/>
    </row>
  </sheetData>
  <sheetProtection selectLockedCells="1" selectUnlockedCells="1"/>
  <mergeCells count="3">
    <mergeCell ref="B4:E8"/>
    <mergeCell ref="G9:K13"/>
    <mergeCell ref="G27:K31"/>
  </mergeCells>
  <phoneticPr fontId="18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938"/>
  <sheetViews>
    <sheetView workbookViewId="0">
      <selection activeCell="R13" sqref="R13"/>
    </sheetView>
  </sheetViews>
  <sheetFormatPr defaultRowHeight="12.75"/>
  <cols>
    <col min="1" max="1" width="5.42578125" customWidth="1"/>
    <col min="2" max="2" width="21.28515625" style="6" customWidth="1"/>
    <col min="3" max="3" width="8.7109375" style="6" customWidth="1"/>
    <col min="4" max="4" width="14.85546875" style="6" customWidth="1"/>
    <col min="5" max="8" width="6.7109375" style="6" customWidth="1"/>
    <col min="9" max="9" width="6.85546875" style="6" customWidth="1"/>
    <col min="10" max="15" width="6.7109375" style="6" customWidth="1"/>
    <col min="16" max="16" width="6.7109375" style="24" customWidth="1"/>
    <col min="17" max="17" width="9.140625" style="25"/>
  </cols>
  <sheetData>
    <row r="1" spans="1:17" ht="19.5" customHeight="1">
      <c r="A1" s="188" t="s">
        <v>1513</v>
      </c>
      <c r="B1" s="182" t="s">
        <v>1514</v>
      </c>
      <c r="C1" s="183" t="s">
        <v>1515</v>
      </c>
      <c r="D1" s="181" t="s">
        <v>1516</v>
      </c>
      <c r="E1" s="184" t="s">
        <v>1660</v>
      </c>
      <c r="F1" s="184" t="s">
        <v>1518</v>
      </c>
      <c r="G1" s="184" t="s">
        <v>1519</v>
      </c>
      <c r="H1" s="184" t="s">
        <v>1520</v>
      </c>
      <c r="I1" s="184" t="s">
        <v>423</v>
      </c>
      <c r="J1" s="184" t="s">
        <v>654</v>
      </c>
      <c r="K1" s="184" t="s">
        <v>950</v>
      </c>
      <c r="L1" s="184" t="s">
        <v>1076</v>
      </c>
      <c r="M1" s="184" t="s">
        <v>1136</v>
      </c>
      <c r="N1" s="184" t="s">
        <v>1521</v>
      </c>
      <c r="O1" s="184" t="s">
        <v>1522</v>
      </c>
      <c r="P1" s="183" t="s">
        <v>1661</v>
      </c>
      <c r="Q1" s="189" t="s">
        <v>1662</v>
      </c>
    </row>
    <row r="2" spans="1:17" ht="13.5" thickBot="1">
      <c r="A2" s="188"/>
      <c r="B2" s="182"/>
      <c r="C2" s="183"/>
      <c r="D2" s="181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3"/>
      <c r="Q2" s="189"/>
    </row>
    <row r="3" spans="1:17" ht="26.25" customHeight="1" thickBot="1">
      <c r="A3" s="156">
        <v>1</v>
      </c>
      <c r="B3" s="116" t="s">
        <v>1663</v>
      </c>
      <c r="C3" s="2">
        <v>1996</v>
      </c>
      <c r="D3" s="2" t="s">
        <v>1664</v>
      </c>
      <c r="E3" s="168">
        <v>16</v>
      </c>
      <c r="F3" s="168">
        <v>16</v>
      </c>
      <c r="G3" s="2"/>
      <c r="H3" s="2">
        <v>15</v>
      </c>
      <c r="I3" s="2"/>
      <c r="J3" s="168">
        <v>15</v>
      </c>
      <c r="K3" s="172">
        <v>15</v>
      </c>
      <c r="L3" s="168">
        <v>16</v>
      </c>
      <c r="M3" s="168">
        <v>16</v>
      </c>
      <c r="N3" s="2"/>
      <c r="O3" s="2"/>
      <c r="P3" s="2">
        <f>SUM(E3:O3)</f>
        <v>109</v>
      </c>
      <c r="Q3" s="28">
        <v>94</v>
      </c>
    </row>
    <row r="4" spans="1:17" ht="13.5" thickBot="1">
      <c r="A4" s="156">
        <v>2</v>
      </c>
      <c r="B4" s="118" t="s">
        <v>1665</v>
      </c>
      <c r="C4" s="20">
        <v>1996</v>
      </c>
      <c r="D4" s="20" t="s">
        <v>1616</v>
      </c>
      <c r="E4" s="125">
        <v>15</v>
      </c>
      <c r="F4" s="125"/>
      <c r="G4" s="125">
        <v>16</v>
      </c>
      <c r="H4" s="125">
        <v>16</v>
      </c>
      <c r="I4" s="20"/>
      <c r="J4" s="20">
        <v>12</v>
      </c>
      <c r="K4" s="125">
        <v>16</v>
      </c>
      <c r="L4" s="125">
        <v>15</v>
      </c>
      <c r="M4" s="125">
        <v>15</v>
      </c>
      <c r="N4" s="20"/>
      <c r="O4" s="20"/>
      <c r="P4" s="2">
        <f>SUM(E4:O4)</f>
        <v>105</v>
      </c>
      <c r="Q4" s="28">
        <v>93</v>
      </c>
    </row>
    <row r="5" spans="1:17" ht="26.25" thickBot="1">
      <c r="A5" s="156">
        <v>3</v>
      </c>
      <c r="B5" s="116" t="s">
        <v>1692</v>
      </c>
      <c r="C5" s="2">
        <v>1998</v>
      </c>
      <c r="D5" s="2" t="s">
        <v>1600</v>
      </c>
      <c r="E5" s="2"/>
      <c r="F5" s="168">
        <v>14</v>
      </c>
      <c r="G5" s="168">
        <v>14</v>
      </c>
      <c r="H5" s="2">
        <v>13</v>
      </c>
      <c r="I5" s="168">
        <v>15</v>
      </c>
      <c r="J5" s="168">
        <v>14</v>
      </c>
      <c r="K5" s="168">
        <v>13</v>
      </c>
      <c r="L5" s="2"/>
      <c r="M5" s="2"/>
      <c r="N5" s="168">
        <v>16</v>
      </c>
      <c r="O5" s="168">
        <v>16</v>
      </c>
      <c r="P5" s="2">
        <f>SUM(E5:O5)</f>
        <v>115</v>
      </c>
      <c r="Q5" s="28">
        <v>89</v>
      </c>
    </row>
    <row r="6" spans="1:17" ht="13.5" thickBot="1">
      <c r="A6" s="156">
        <v>4</v>
      </c>
      <c r="B6" s="135" t="s">
        <v>1695</v>
      </c>
      <c r="C6" s="20">
        <v>1998</v>
      </c>
      <c r="D6" s="20" t="s">
        <v>1671</v>
      </c>
      <c r="E6" s="20"/>
      <c r="F6" s="125">
        <v>8</v>
      </c>
      <c r="G6" s="125">
        <v>12</v>
      </c>
      <c r="H6" s="20">
        <v>1</v>
      </c>
      <c r="I6" s="125">
        <v>9</v>
      </c>
      <c r="J6" s="125">
        <v>9</v>
      </c>
      <c r="K6" s="125">
        <v>12</v>
      </c>
      <c r="L6" s="125">
        <v>14</v>
      </c>
      <c r="M6" s="20"/>
      <c r="N6" s="20"/>
      <c r="O6" s="20"/>
      <c r="P6" s="2">
        <f>SUM(E6:O6)</f>
        <v>65</v>
      </c>
      <c r="Q6" s="28">
        <v>64</v>
      </c>
    </row>
    <row r="7" spans="1:17" ht="13.5" thickBot="1">
      <c r="A7" s="156">
        <v>5</v>
      </c>
      <c r="B7" s="116" t="s">
        <v>1690</v>
      </c>
      <c r="C7" s="2">
        <v>1996</v>
      </c>
      <c r="D7" s="2" t="s">
        <v>1691</v>
      </c>
      <c r="E7" s="2"/>
      <c r="F7" s="168">
        <v>15</v>
      </c>
      <c r="G7" s="168">
        <v>15</v>
      </c>
      <c r="H7" s="168"/>
      <c r="I7" s="168"/>
      <c r="J7" s="168">
        <v>11</v>
      </c>
      <c r="K7" s="168">
        <v>14</v>
      </c>
      <c r="L7" s="2"/>
      <c r="M7" s="2"/>
      <c r="N7" s="2"/>
      <c r="O7" s="2"/>
      <c r="P7" s="2">
        <f>SUM(E7:O7)</f>
        <v>55</v>
      </c>
      <c r="Q7" s="28">
        <v>55</v>
      </c>
    </row>
    <row r="8" spans="1:17" ht="13.5" thickBot="1">
      <c r="A8" s="156">
        <v>6</v>
      </c>
      <c r="B8" s="116" t="s">
        <v>626</v>
      </c>
      <c r="C8" s="2">
        <v>1997</v>
      </c>
      <c r="D8" s="2" t="s">
        <v>627</v>
      </c>
      <c r="E8" s="2"/>
      <c r="F8" s="2"/>
      <c r="G8" s="2"/>
      <c r="H8" s="168">
        <v>9</v>
      </c>
      <c r="I8" s="168">
        <v>12</v>
      </c>
      <c r="J8" s="168">
        <v>7</v>
      </c>
      <c r="K8" s="168">
        <v>10</v>
      </c>
      <c r="L8" s="168">
        <v>12</v>
      </c>
      <c r="M8" s="2" t="s">
        <v>453</v>
      </c>
      <c r="N8" s="2"/>
      <c r="O8" s="2"/>
      <c r="P8" s="2">
        <v>51</v>
      </c>
      <c r="Q8" s="28">
        <v>51</v>
      </c>
    </row>
    <row r="9" spans="1:17" ht="13.5" thickBot="1">
      <c r="A9" s="156">
        <v>7</v>
      </c>
      <c r="B9" s="116" t="s">
        <v>1699</v>
      </c>
      <c r="C9" s="2"/>
      <c r="D9" s="2" t="s">
        <v>1671</v>
      </c>
      <c r="E9" s="2"/>
      <c r="F9" s="168">
        <v>5</v>
      </c>
      <c r="G9" s="168">
        <v>9</v>
      </c>
      <c r="H9" s="168">
        <v>2</v>
      </c>
      <c r="I9" s="168">
        <v>6</v>
      </c>
      <c r="J9" s="168"/>
      <c r="K9" s="168">
        <v>9</v>
      </c>
      <c r="L9" s="168"/>
      <c r="M9" s="168"/>
      <c r="N9" s="168">
        <v>15</v>
      </c>
      <c r="O9" s="2"/>
      <c r="P9" s="2">
        <f>SUM(E9:O9)</f>
        <v>46</v>
      </c>
      <c r="Q9" s="28">
        <v>46</v>
      </c>
    </row>
    <row r="10" spans="1:17" ht="13.5" thickBot="1">
      <c r="A10" s="156">
        <v>8</v>
      </c>
      <c r="B10" s="116" t="s">
        <v>1669</v>
      </c>
      <c r="C10" s="2">
        <v>1998</v>
      </c>
      <c r="D10" s="2" t="s">
        <v>1616</v>
      </c>
      <c r="E10" s="168">
        <v>12</v>
      </c>
      <c r="F10" s="2"/>
      <c r="G10" s="2">
        <v>1</v>
      </c>
      <c r="H10" s="2">
        <v>1</v>
      </c>
      <c r="I10" s="2">
        <v>1</v>
      </c>
      <c r="J10" s="2">
        <v>1</v>
      </c>
      <c r="K10" s="125">
        <v>4</v>
      </c>
      <c r="L10" s="168">
        <v>4</v>
      </c>
      <c r="M10" s="168">
        <v>9</v>
      </c>
      <c r="N10" s="168">
        <v>7</v>
      </c>
      <c r="O10" s="168">
        <v>9</v>
      </c>
      <c r="P10" s="2">
        <f>SUM(E10:O10)</f>
        <v>49</v>
      </c>
      <c r="Q10" s="28">
        <v>45</v>
      </c>
    </row>
    <row r="11" spans="1:17" ht="13.5" thickBot="1">
      <c r="A11" s="156">
        <v>9</v>
      </c>
      <c r="B11" s="118" t="s">
        <v>1706</v>
      </c>
      <c r="C11" s="20"/>
      <c r="D11" s="20" t="s">
        <v>1707</v>
      </c>
      <c r="E11" s="20"/>
      <c r="F11" s="20"/>
      <c r="G11" s="125">
        <v>5</v>
      </c>
      <c r="H11" s="125">
        <v>1</v>
      </c>
      <c r="I11" s="125">
        <v>1</v>
      </c>
      <c r="J11" s="20">
        <v>1</v>
      </c>
      <c r="K11" s="20">
        <v>1</v>
      </c>
      <c r="L11" s="125">
        <v>10</v>
      </c>
      <c r="M11" s="125">
        <v>13</v>
      </c>
      <c r="N11" s="125"/>
      <c r="O11" s="125">
        <v>14</v>
      </c>
      <c r="P11" s="2">
        <f>SUM(E11:O11)</f>
        <v>46</v>
      </c>
      <c r="Q11" s="28">
        <v>44</v>
      </c>
    </row>
    <row r="12" spans="1:17" ht="13.5" thickBot="1">
      <c r="A12" s="156">
        <v>10</v>
      </c>
      <c r="B12" s="116" t="s">
        <v>1693</v>
      </c>
      <c r="C12" s="2">
        <v>1997</v>
      </c>
      <c r="D12" s="2" t="s">
        <v>1694</v>
      </c>
      <c r="E12" s="2"/>
      <c r="F12" s="168">
        <v>11</v>
      </c>
      <c r="G12" s="168">
        <v>13</v>
      </c>
      <c r="H12" s="168">
        <v>8</v>
      </c>
      <c r="I12" s="168">
        <v>11</v>
      </c>
      <c r="J12" s="168"/>
      <c r="K12" s="168"/>
      <c r="L12" s="168"/>
      <c r="M12" s="2"/>
      <c r="N12" s="2"/>
      <c r="O12" s="2"/>
      <c r="P12" s="2">
        <f>SUM(E12:O12)</f>
        <v>43</v>
      </c>
      <c r="Q12" s="28">
        <v>43</v>
      </c>
    </row>
    <row r="13" spans="1:17" ht="13.5" thickBot="1">
      <c r="A13" s="156">
        <v>11</v>
      </c>
      <c r="B13" s="118" t="s">
        <v>1754</v>
      </c>
      <c r="C13" s="20">
        <v>1997</v>
      </c>
      <c r="D13" s="20" t="s">
        <v>1755</v>
      </c>
      <c r="E13" s="20"/>
      <c r="F13" s="20"/>
      <c r="G13" s="20"/>
      <c r="H13" s="20">
        <v>14</v>
      </c>
      <c r="I13" s="20">
        <v>16</v>
      </c>
      <c r="J13" s="20">
        <v>16</v>
      </c>
      <c r="K13" s="20"/>
      <c r="L13" s="20"/>
      <c r="M13" s="20"/>
      <c r="N13" s="20"/>
      <c r="O13" s="20"/>
      <c r="P13" s="2">
        <f>SUM(E13:O13)</f>
        <v>46</v>
      </c>
      <c r="Q13" s="28"/>
    </row>
    <row r="14" spans="1:17" ht="13.5" thickBot="1">
      <c r="A14" s="156">
        <v>12</v>
      </c>
      <c r="B14" s="116" t="s">
        <v>637</v>
      </c>
      <c r="C14" s="2"/>
      <c r="D14" s="2" t="s">
        <v>638</v>
      </c>
      <c r="E14" s="2"/>
      <c r="F14" s="2"/>
      <c r="G14" s="2"/>
      <c r="H14" s="2">
        <v>1</v>
      </c>
      <c r="I14" s="2">
        <v>1</v>
      </c>
      <c r="J14" s="2"/>
      <c r="K14" s="2">
        <v>3</v>
      </c>
      <c r="L14" s="2">
        <v>9</v>
      </c>
      <c r="M14" s="2">
        <v>12</v>
      </c>
      <c r="N14" s="2"/>
      <c r="O14" s="2">
        <v>15</v>
      </c>
      <c r="P14" s="2">
        <v>41</v>
      </c>
      <c r="Q14" s="28"/>
    </row>
    <row r="15" spans="1:17" ht="13.5" thickBot="1">
      <c r="A15" s="156">
        <v>13</v>
      </c>
      <c r="B15" s="135" t="s">
        <v>1702</v>
      </c>
      <c r="C15" s="20"/>
      <c r="D15" s="14" t="s">
        <v>1703</v>
      </c>
      <c r="E15" s="20"/>
      <c r="F15" s="20"/>
      <c r="G15" s="20">
        <v>7</v>
      </c>
      <c r="H15" s="20">
        <v>1</v>
      </c>
      <c r="I15" s="20"/>
      <c r="J15" s="20"/>
      <c r="K15" s="20"/>
      <c r="L15" s="20"/>
      <c r="M15" s="20">
        <v>11</v>
      </c>
      <c r="N15" s="20">
        <v>8</v>
      </c>
      <c r="O15" s="20">
        <v>11</v>
      </c>
      <c r="P15" s="2">
        <f>SUM(E15:O15)</f>
        <v>38</v>
      </c>
      <c r="Q15" s="28"/>
    </row>
    <row r="16" spans="1:17" ht="13.5" thickBot="1">
      <c r="A16" s="156">
        <v>14</v>
      </c>
      <c r="B16" s="116" t="s">
        <v>1670</v>
      </c>
      <c r="C16" s="2">
        <v>1997</v>
      </c>
      <c r="D16" s="2" t="s">
        <v>1671</v>
      </c>
      <c r="E16" s="2">
        <v>11</v>
      </c>
      <c r="F16" s="2">
        <v>3</v>
      </c>
      <c r="G16" s="2">
        <v>4</v>
      </c>
      <c r="H16" s="2">
        <v>1</v>
      </c>
      <c r="I16" s="2">
        <v>1</v>
      </c>
      <c r="J16" s="2">
        <v>3</v>
      </c>
      <c r="K16" s="29"/>
      <c r="L16" s="2"/>
      <c r="M16" s="2"/>
      <c r="N16" s="2">
        <v>9</v>
      </c>
      <c r="O16" s="2"/>
      <c r="P16" s="2">
        <f>SUM(E16:O16)</f>
        <v>32</v>
      </c>
      <c r="Q16" s="28"/>
    </row>
    <row r="17" spans="1:17" ht="13.5" thickBot="1">
      <c r="A17" s="156">
        <v>15</v>
      </c>
      <c r="B17" s="135" t="s">
        <v>632</v>
      </c>
      <c r="C17" s="20"/>
      <c r="D17" s="14" t="s">
        <v>1701</v>
      </c>
      <c r="E17" s="20"/>
      <c r="F17" s="20"/>
      <c r="G17" s="20">
        <v>8</v>
      </c>
      <c r="H17" s="20">
        <v>1</v>
      </c>
      <c r="I17" s="20">
        <v>4</v>
      </c>
      <c r="J17" s="20"/>
      <c r="K17" s="20"/>
      <c r="L17" s="20">
        <v>7</v>
      </c>
      <c r="M17" s="20"/>
      <c r="N17" s="20">
        <v>11</v>
      </c>
      <c r="O17" s="20"/>
      <c r="P17" s="2">
        <f>SUM(E17:O17)</f>
        <v>31</v>
      </c>
      <c r="Q17" s="28"/>
    </row>
    <row r="18" spans="1:17" ht="13.5" thickBot="1">
      <c r="A18" s="156">
        <v>16</v>
      </c>
      <c r="B18" s="116" t="s">
        <v>713</v>
      </c>
      <c r="C18" s="2">
        <v>1996</v>
      </c>
      <c r="D18" s="2" t="s">
        <v>714</v>
      </c>
      <c r="E18" s="2"/>
      <c r="F18" s="2"/>
      <c r="G18" s="2"/>
      <c r="H18" s="2"/>
      <c r="I18" s="2"/>
      <c r="J18" s="2">
        <v>4</v>
      </c>
      <c r="K18" s="2"/>
      <c r="L18" s="2">
        <v>13</v>
      </c>
      <c r="M18" s="2">
        <v>14</v>
      </c>
      <c r="N18" s="2" t="s">
        <v>453</v>
      </c>
      <c r="O18" s="2"/>
      <c r="P18" s="2">
        <v>31</v>
      </c>
      <c r="Q18" s="28"/>
    </row>
    <row r="19" spans="1:17" ht="13.5" thickBot="1">
      <c r="A19" s="156">
        <v>17</v>
      </c>
      <c r="B19" s="135" t="s">
        <v>1698</v>
      </c>
      <c r="C19" s="20">
        <v>1997</v>
      </c>
      <c r="D19" s="14" t="s">
        <v>1671</v>
      </c>
      <c r="E19" s="20"/>
      <c r="F19" s="20">
        <v>7</v>
      </c>
      <c r="G19" s="20">
        <v>10</v>
      </c>
      <c r="H19" s="20">
        <v>1</v>
      </c>
      <c r="I19" s="20">
        <v>2</v>
      </c>
      <c r="J19" s="20">
        <v>5</v>
      </c>
      <c r="K19" s="20">
        <v>5</v>
      </c>
      <c r="L19" s="20"/>
      <c r="M19" s="20"/>
      <c r="N19" s="20"/>
      <c r="O19" s="20"/>
      <c r="P19" s="2">
        <f>SUM(E19:O19)</f>
        <v>30</v>
      </c>
      <c r="Q19" s="28"/>
    </row>
    <row r="20" spans="1:17" ht="13.5" thickBot="1">
      <c r="A20" s="156">
        <v>18</v>
      </c>
      <c r="B20" s="116" t="s">
        <v>1724</v>
      </c>
      <c r="C20" s="2">
        <v>1997</v>
      </c>
      <c r="D20" s="2" t="s">
        <v>1728</v>
      </c>
      <c r="E20" s="2"/>
      <c r="F20" s="2">
        <v>13</v>
      </c>
      <c r="G20" s="2"/>
      <c r="H20" s="2">
        <v>7</v>
      </c>
      <c r="I20" s="2"/>
      <c r="J20" s="2"/>
      <c r="K20" s="125">
        <v>8</v>
      </c>
      <c r="L20" s="2"/>
      <c r="M20" s="2"/>
      <c r="N20" s="2"/>
      <c r="O20" s="2"/>
      <c r="P20" s="2">
        <f>SUM(E20:O20)</f>
        <v>28</v>
      </c>
      <c r="Q20" s="28"/>
    </row>
    <row r="21" spans="1:17" ht="13.5" thickBot="1">
      <c r="A21" s="156">
        <v>19</v>
      </c>
      <c r="B21" s="116" t="s">
        <v>1709</v>
      </c>
      <c r="C21" s="2"/>
      <c r="D21" s="2" t="s">
        <v>1694</v>
      </c>
      <c r="E21" s="2"/>
      <c r="F21" s="2">
        <v>1</v>
      </c>
      <c r="G21" s="32">
        <v>2</v>
      </c>
      <c r="H21" s="2">
        <v>1</v>
      </c>
      <c r="I21" s="2">
        <v>1</v>
      </c>
      <c r="J21" s="2">
        <v>2</v>
      </c>
      <c r="K21" s="2">
        <v>2</v>
      </c>
      <c r="L21" s="2">
        <v>5</v>
      </c>
      <c r="M21" s="2">
        <v>8</v>
      </c>
      <c r="N21" s="2"/>
      <c r="O21" s="2">
        <v>6</v>
      </c>
      <c r="P21" s="2">
        <f>SUM(E21:O21)</f>
        <v>28</v>
      </c>
      <c r="Q21" s="28"/>
    </row>
    <row r="22" spans="1:17" ht="13.5" thickBot="1">
      <c r="A22" s="156">
        <v>20</v>
      </c>
      <c r="B22" s="116" t="s">
        <v>623</v>
      </c>
      <c r="C22" s="2">
        <v>1997</v>
      </c>
      <c r="D22" s="2" t="s">
        <v>624</v>
      </c>
      <c r="E22" s="2"/>
      <c r="F22" s="2"/>
      <c r="G22" s="2"/>
      <c r="H22" s="2"/>
      <c r="I22" s="2">
        <v>14</v>
      </c>
      <c r="J22" s="2">
        <v>13</v>
      </c>
      <c r="K22" s="2"/>
      <c r="L22" s="2"/>
      <c r="M22" s="2"/>
      <c r="N22" s="2"/>
      <c r="O22" s="2"/>
      <c r="P22" s="2">
        <v>27</v>
      </c>
      <c r="Q22" s="28"/>
    </row>
    <row r="23" spans="1:17" ht="13.5" thickBot="1">
      <c r="A23" s="156">
        <v>21</v>
      </c>
      <c r="B23" s="135" t="s">
        <v>821</v>
      </c>
      <c r="C23" s="20">
        <v>1996</v>
      </c>
      <c r="D23" s="14" t="s">
        <v>1671</v>
      </c>
      <c r="E23" s="20"/>
      <c r="F23" s="20"/>
      <c r="G23" s="20"/>
      <c r="H23" s="20">
        <v>1</v>
      </c>
      <c r="I23" s="20"/>
      <c r="J23" s="20"/>
      <c r="K23" s="20"/>
      <c r="L23" s="20">
        <v>11</v>
      </c>
      <c r="M23" s="20"/>
      <c r="N23" s="20">
        <v>14</v>
      </c>
      <c r="O23" s="20" t="s">
        <v>453</v>
      </c>
      <c r="P23" s="2">
        <f>SUM(G23:O23)</f>
        <v>26</v>
      </c>
      <c r="Q23" s="28"/>
    </row>
    <row r="24" spans="1:17" ht="13.5" thickBot="1">
      <c r="A24" s="156">
        <v>22</v>
      </c>
      <c r="B24" s="135" t="s">
        <v>625</v>
      </c>
      <c r="C24" s="20">
        <v>1997</v>
      </c>
      <c r="D24" s="14" t="s">
        <v>1694</v>
      </c>
      <c r="E24" s="20"/>
      <c r="F24" s="20"/>
      <c r="G24" s="20"/>
      <c r="H24" s="20">
        <v>6</v>
      </c>
      <c r="I24" s="20">
        <v>13</v>
      </c>
      <c r="J24" s="20">
        <v>10</v>
      </c>
      <c r="K24" s="20"/>
      <c r="L24" s="20"/>
      <c r="M24" s="20"/>
      <c r="N24" s="20"/>
      <c r="O24" s="20"/>
      <c r="P24" s="2">
        <v>23</v>
      </c>
      <c r="Q24" s="28"/>
    </row>
    <row r="25" spans="1:17" ht="13.5" thickBot="1">
      <c r="A25" s="156">
        <v>23</v>
      </c>
      <c r="B25" s="116" t="s">
        <v>1756</v>
      </c>
      <c r="C25" s="2"/>
      <c r="D25" s="2" t="s">
        <v>1757</v>
      </c>
      <c r="E25" s="2"/>
      <c r="F25" s="2"/>
      <c r="G25" s="2"/>
      <c r="H25" s="2">
        <v>12</v>
      </c>
      <c r="I25" s="2">
        <v>10</v>
      </c>
      <c r="J25" s="2"/>
      <c r="K25" s="2"/>
      <c r="L25" s="2"/>
      <c r="M25" s="2"/>
      <c r="N25" s="2"/>
      <c r="O25" s="2"/>
      <c r="P25" s="2">
        <f>SUM(E25:O25)</f>
        <v>22</v>
      </c>
      <c r="Q25" s="28"/>
    </row>
    <row r="26" spans="1:17" ht="13.5" thickBot="1">
      <c r="A26" s="156">
        <v>24</v>
      </c>
      <c r="B26" s="135" t="s">
        <v>1729</v>
      </c>
      <c r="C26" s="20">
        <v>1996</v>
      </c>
      <c r="D26" s="14" t="s">
        <v>1728</v>
      </c>
      <c r="E26" s="20"/>
      <c r="F26" s="20">
        <v>9</v>
      </c>
      <c r="G26" s="20"/>
      <c r="H26" s="20">
        <v>4</v>
      </c>
      <c r="I26" s="20"/>
      <c r="J26" s="20">
        <v>6</v>
      </c>
      <c r="K26" s="20"/>
      <c r="L26" s="20"/>
      <c r="M26" s="20"/>
      <c r="N26" s="20"/>
      <c r="O26" s="20"/>
      <c r="P26" s="2">
        <f>SUM(E26:O26)</f>
        <v>19</v>
      </c>
      <c r="Q26" s="28"/>
    </row>
    <row r="27" spans="1:17" ht="13.5" thickBot="1">
      <c r="A27" s="156">
        <v>25</v>
      </c>
      <c r="B27" s="135" t="s">
        <v>1704</v>
      </c>
      <c r="C27" s="20"/>
      <c r="D27" s="126" t="s">
        <v>1705</v>
      </c>
      <c r="E27" s="20"/>
      <c r="F27" s="20"/>
      <c r="G27" s="20">
        <v>6</v>
      </c>
      <c r="H27" s="20">
        <v>1</v>
      </c>
      <c r="I27" s="20">
        <v>1</v>
      </c>
      <c r="J27" s="20"/>
      <c r="K27" s="20">
        <v>1</v>
      </c>
      <c r="L27" s="20"/>
      <c r="M27" s="20">
        <v>10</v>
      </c>
      <c r="N27" s="20"/>
      <c r="O27" s="20"/>
      <c r="P27" s="125">
        <f>SUM(E27:O27)</f>
        <v>19</v>
      </c>
      <c r="Q27" s="28"/>
    </row>
    <row r="28" spans="1:17" ht="13.5" thickBot="1">
      <c r="A28" s="156">
        <v>26</v>
      </c>
      <c r="B28" s="135" t="s">
        <v>961</v>
      </c>
      <c r="C28" s="20"/>
      <c r="D28" s="14" t="s">
        <v>1671</v>
      </c>
      <c r="E28" s="20"/>
      <c r="F28" s="20"/>
      <c r="G28" s="20"/>
      <c r="H28" s="20"/>
      <c r="I28" s="20"/>
      <c r="J28" s="20"/>
      <c r="K28" s="128">
        <v>6</v>
      </c>
      <c r="L28" s="20"/>
      <c r="M28" s="20"/>
      <c r="N28" s="20"/>
      <c r="O28" s="20">
        <v>13</v>
      </c>
      <c r="P28" s="2">
        <v>19</v>
      </c>
      <c r="Q28" s="28"/>
    </row>
    <row r="29" spans="1:17" ht="13.5" thickBot="1">
      <c r="A29" s="156">
        <v>27</v>
      </c>
      <c r="B29" s="118" t="s">
        <v>1727</v>
      </c>
      <c r="C29" s="20">
        <v>1997</v>
      </c>
      <c r="D29" s="20" t="s">
        <v>1728</v>
      </c>
      <c r="E29" s="20"/>
      <c r="F29" s="20">
        <v>6</v>
      </c>
      <c r="G29" s="20"/>
      <c r="H29" s="20">
        <v>3</v>
      </c>
      <c r="I29" s="20"/>
      <c r="J29" s="20">
        <v>1</v>
      </c>
      <c r="K29" s="20">
        <v>7</v>
      </c>
      <c r="L29" s="20"/>
      <c r="M29" s="20"/>
      <c r="N29" s="20"/>
      <c r="O29" s="20"/>
      <c r="P29" s="2">
        <f t="shared" ref="P29:P36" si="0">SUM(E29:O29)</f>
        <v>17</v>
      </c>
      <c r="Q29" s="28"/>
    </row>
    <row r="30" spans="1:17" ht="13.5" thickBot="1">
      <c r="A30" s="156">
        <v>28</v>
      </c>
      <c r="B30" s="135" t="s">
        <v>1674</v>
      </c>
      <c r="C30" s="20">
        <v>1996</v>
      </c>
      <c r="D30" s="14" t="s">
        <v>1675</v>
      </c>
      <c r="E30" s="20">
        <v>9</v>
      </c>
      <c r="F30" s="20"/>
      <c r="G30" s="20"/>
      <c r="H30" s="20"/>
      <c r="I30" s="20"/>
      <c r="J30" s="20"/>
      <c r="K30" s="20"/>
      <c r="L30" s="20">
        <v>6</v>
      </c>
      <c r="M30" s="20"/>
      <c r="N30" s="20"/>
      <c r="O30" s="20"/>
      <c r="P30" s="2">
        <f t="shared" si="0"/>
        <v>15</v>
      </c>
      <c r="Q30" s="28"/>
    </row>
    <row r="31" spans="1:17" ht="13.5" thickBot="1">
      <c r="A31" s="156">
        <v>29</v>
      </c>
      <c r="B31" s="116" t="s">
        <v>1666</v>
      </c>
      <c r="C31" s="2">
        <v>1996</v>
      </c>
      <c r="D31" s="2" t="s">
        <v>1667</v>
      </c>
      <c r="E31" s="2">
        <v>14</v>
      </c>
      <c r="F31" s="2"/>
      <c r="G31" s="2"/>
      <c r="H31" s="2"/>
      <c r="I31" s="2"/>
      <c r="J31" s="2"/>
      <c r="K31" s="29"/>
      <c r="L31" s="2"/>
      <c r="M31" s="2"/>
      <c r="N31" s="2"/>
      <c r="O31" s="2"/>
      <c r="P31" s="2">
        <f t="shared" si="0"/>
        <v>14</v>
      </c>
      <c r="Q31" s="28"/>
    </row>
    <row r="32" spans="1:17" ht="13.5" thickBot="1">
      <c r="A32" s="156">
        <v>30</v>
      </c>
      <c r="B32" s="116" t="s">
        <v>1668</v>
      </c>
      <c r="C32" s="2">
        <v>1998</v>
      </c>
      <c r="D32" s="2" t="s">
        <v>1667</v>
      </c>
      <c r="E32" s="2">
        <v>13</v>
      </c>
      <c r="F32" s="2"/>
      <c r="G32" s="2"/>
      <c r="H32" s="2"/>
      <c r="I32" s="2">
        <v>1</v>
      </c>
      <c r="J32" s="2"/>
      <c r="K32" s="29"/>
      <c r="L32" s="2"/>
      <c r="M32" s="2"/>
      <c r="N32" s="2"/>
      <c r="O32" s="2"/>
      <c r="P32" s="2">
        <f t="shared" si="0"/>
        <v>14</v>
      </c>
      <c r="Q32" s="28"/>
    </row>
    <row r="33" spans="1:17" ht="13.5" thickBot="1">
      <c r="A33" s="156">
        <v>31</v>
      </c>
      <c r="B33" s="116" t="s">
        <v>1672</v>
      </c>
      <c r="C33" s="2">
        <v>1998</v>
      </c>
      <c r="D33" s="2" t="s">
        <v>1673</v>
      </c>
      <c r="E33" s="2">
        <v>10</v>
      </c>
      <c r="F33" s="29">
        <v>1</v>
      </c>
      <c r="G33" s="29">
        <v>1</v>
      </c>
      <c r="H33" s="29">
        <v>1</v>
      </c>
      <c r="I33" s="2"/>
      <c r="J33" s="2"/>
      <c r="K33" s="29"/>
      <c r="L33" s="2"/>
      <c r="M33" s="29"/>
      <c r="N33" s="29"/>
      <c r="O33" s="29"/>
      <c r="P33" s="2">
        <f t="shared" si="0"/>
        <v>13</v>
      </c>
      <c r="Q33" s="28"/>
    </row>
    <row r="34" spans="1:17" ht="13.5" thickBot="1">
      <c r="A34" s="156">
        <v>32</v>
      </c>
      <c r="B34" s="135" t="s">
        <v>1725</v>
      </c>
      <c r="C34" s="20">
        <v>1997</v>
      </c>
      <c r="D34" s="14" t="s">
        <v>1726</v>
      </c>
      <c r="E34" s="20"/>
      <c r="F34" s="20">
        <v>12</v>
      </c>
      <c r="G34" s="20"/>
      <c r="H34" s="20">
        <v>1</v>
      </c>
      <c r="I34" s="20"/>
      <c r="J34" s="20"/>
      <c r="K34" s="125"/>
      <c r="L34" s="20"/>
      <c r="M34" s="20"/>
      <c r="N34" s="20"/>
      <c r="O34" s="20"/>
      <c r="P34" s="2">
        <f t="shared" si="0"/>
        <v>13</v>
      </c>
      <c r="Q34" s="28"/>
    </row>
    <row r="35" spans="1:17" ht="13.5" thickBot="1">
      <c r="A35" s="156">
        <v>33</v>
      </c>
      <c r="B35" s="135" t="s">
        <v>1110</v>
      </c>
      <c r="C35" s="20" t="s">
        <v>453</v>
      </c>
      <c r="D35" s="20" t="s">
        <v>1103</v>
      </c>
      <c r="E35" s="20"/>
      <c r="F35" s="20"/>
      <c r="G35" s="20"/>
      <c r="H35" s="20"/>
      <c r="I35" s="20"/>
      <c r="J35" s="20"/>
      <c r="K35" s="20"/>
      <c r="L35" s="20"/>
      <c r="M35" s="20"/>
      <c r="N35" s="20">
        <v>13</v>
      </c>
      <c r="O35" s="20"/>
      <c r="P35" s="2">
        <f t="shared" si="0"/>
        <v>13</v>
      </c>
      <c r="Q35" s="28"/>
    </row>
    <row r="36" spans="1:17" ht="13.5" thickBot="1">
      <c r="A36" s="156">
        <v>34</v>
      </c>
      <c r="B36" s="116" t="s">
        <v>1696</v>
      </c>
      <c r="C36" s="2"/>
      <c r="D36" s="2" t="s">
        <v>1697</v>
      </c>
      <c r="E36" s="2"/>
      <c r="F36" s="2"/>
      <c r="G36" s="2">
        <v>11</v>
      </c>
      <c r="H36" s="2"/>
      <c r="I36" s="2">
        <v>1</v>
      </c>
      <c r="J36" s="2"/>
      <c r="K36" s="2"/>
      <c r="L36" s="2"/>
      <c r="M36" s="2"/>
      <c r="N36" s="2"/>
      <c r="O36" s="2"/>
      <c r="P36" s="2">
        <f t="shared" si="0"/>
        <v>12</v>
      </c>
      <c r="Q36" s="28"/>
    </row>
    <row r="37" spans="1:17" ht="13.5" thickBot="1">
      <c r="A37" s="156">
        <v>35</v>
      </c>
      <c r="B37" s="135" t="s">
        <v>1158</v>
      </c>
      <c r="C37" s="20"/>
      <c r="D37" s="20" t="s">
        <v>1159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>
        <v>12</v>
      </c>
      <c r="P37" s="2">
        <v>12</v>
      </c>
      <c r="Q37" s="28"/>
    </row>
    <row r="38" spans="1:17" ht="13.5" thickBot="1">
      <c r="A38" s="156">
        <v>36</v>
      </c>
      <c r="B38" s="135" t="s">
        <v>1758</v>
      </c>
      <c r="C38" s="20"/>
      <c r="D38" s="14" t="s">
        <v>1759</v>
      </c>
      <c r="E38" s="20"/>
      <c r="F38" s="20"/>
      <c r="G38" s="20"/>
      <c r="H38" s="20">
        <v>11</v>
      </c>
      <c r="I38" s="20"/>
      <c r="J38" s="20"/>
      <c r="K38" s="20"/>
      <c r="L38" s="20"/>
      <c r="M38" s="20"/>
      <c r="N38" s="20"/>
      <c r="O38" s="20"/>
      <c r="P38" s="2">
        <f>SUM(E38:O38)</f>
        <v>11</v>
      </c>
      <c r="Q38" s="28"/>
    </row>
    <row r="39" spans="1:17" ht="13.5" thickBot="1">
      <c r="A39" s="156">
        <v>37</v>
      </c>
      <c r="B39" s="135" t="s">
        <v>1710</v>
      </c>
      <c r="C39" s="20"/>
      <c r="D39" s="14" t="s">
        <v>1671</v>
      </c>
      <c r="E39" s="20"/>
      <c r="F39" s="20"/>
      <c r="G39" s="127">
        <v>1</v>
      </c>
      <c r="H39" s="20"/>
      <c r="I39" s="20"/>
      <c r="J39" s="20"/>
      <c r="K39" s="20"/>
      <c r="L39" s="20"/>
      <c r="M39" s="20"/>
      <c r="N39" s="20">
        <v>10</v>
      </c>
      <c r="O39" s="20"/>
      <c r="P39" s="2">
        <f>SUM(E39:O39)</f>
        <v>11</v>
      </c>
      <c r="Q39" s="28"/>
    </row>
    <row r="40" spans="1:17" ht="13.5" thickBot="1">
      <c r="A40" s="156">
        <v>38</v>
      </c>
      <c r="B40" s="116" t="s">
        <v>717</v>
      </c>
      <c r="C40" s="2">
        <v>1997</v>
      </c>
      <c r="D40" s="2" t="s">
        <v>714</v>
      </c>
      <c r="E40" s="2"/>
      <c r="F40" s="2"/>
      <c r="G40" s="2"/>
      <c r="H40" s="2"/>
      <c r="I40" s="2"/>
      <c r="J40" s="2">
        <v>1</v>
      </c>
      <c r="K40" s="2"/>
      <c r="L40" s="2">
        <v>3</v>
      </c>
      <c r="M40" s="2">
        <v>7</v>
      </c>
      <c r="N40" s="2"/>
      <c r="O40" s="2">
        <v>3</v>
      </c>
      <c r="P40" s="2">
        <v>11</v>
      </c>
      <c r="Q40" s="28"/>
    </row>
    <row r="41" spans="1:17" ht="26.25" thickBot="1">
      <c r="A41" s="156">
        <v>39</v>
      </c>
      <c r="B41" s="135" t="s">
        <v>642</v>
      </c>
      <c r="C41" s="126">
        <v>1996</v>
      </c>
      <c r="D41" s="126" t="s">
        <v>2299</v>
      </c>
      <c r="E41" s="20"/>
      <c r="F41" s="20"/>
      <c r="G41" s="20"/>
      <c r="H41" s="20">
        <v>1</v>
      </c>
      <c r="I41" s="20">
        <v>1</v>
      </c>
      <c r="J41" s="20"/>
      <c r="K41" s="20"/>
      <c r="L41" s="20">
        <v>8</v>
      </c>
      <c r="M41" s="126"/>
      <c r="N41" s="20"/>
      <c r="O41" s="20"/>
      <c r="P41" s="125">
        <v>10</v>
      </c>
      <c r="Q41" s="28"/>
    </row>
    <row r="42" spans="1:17" ht="13.5" thickBot="1">
      <c r="A42" s="156">
        <v>40</v>
      </c>
      <c r="B42" s="135" t="s">
        <v>1160</v>
      </c>
      <c r="C42" s="20"/>
      <c r="D42" s="20" t="s">
        <v>1161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>
        <v>10</v>
      </c>
      <c r="P42" s="2">
        <v>10</v>
      </c>
      <c r="Q42" s="28"/>
    </row>
    <row r="43" spans="1:17" ht="13.5" thickBot="1">
      <c r="A43" s="156">
        <v>41</v>
      </c>
      <c r="B43" s="116" t="s">
        <v>628</v>
      </c>
      <c r="C43" s="2"/>
      <c r="D43" s="2" t="s">
        <v>1616</v>
      </c>
      <c r="E43" s="2"/>
      <c r="F43" s="2"/>
      <c r="G43" s="2"/>
      <c r="H43" s="2"/>
      <c r="I43" s="2">
        <v>8</v>
      </c>
      <c r="J43" s="2"/>
      <c r="K43" s="2"/>
      <c r="L43" s="2"/>
      <c r="M43" s="2">
        <v>1</v>
      </c>
      <c r="N43" s="2"/>
      <c r="O43" s="2"/>
      <c r="P43" s="2">
        <v>9</v>
      </c>
      <c r="Q43" s="28"/>
    </row>
    <row r="44" spans="1:17" ht="13.5" thickBot="1">
      <c r="A44" s="156">
        <v>42</v>
      </c>
      <c r="B44" s="135" t="s">
        <v>1713</v>
      </c>
      <c r="C44" s="20"/>
      <c r="D44" s="14" t="s">
        <v>1707</v>
      </c>
      <c r="E44" s="20"/>
      <c r="F44" s="20"/>
      <c r="G44" s="20">
        <v>1</v>
      </c>
      <c r="H44" s="20">
        <v>1</v>
      </c>
      <c r="I44" s="20">
        <v>1</v>
      </c>
      <c r="J44" s="20"/>
      <c r="K44" s="20">
        <v>1</v>
      </c>
      <c r="L44" s="20"/>
      <c r="M44" s="20"/>
      <c r="N44" s="20"/>
      <c r="O44" s="20">
        <v>5</v>
      </c>
      <c r="P44" s="2">
        <f>SUM(E44:O44)</f>
        <v>9</v>
      </c>
      <c r="Q44" s="28"/>
    </row>
    <row r="45" spans="1:17" ht="13.5" thickBot="1">
      <c r="A45" s="156">
        <v>43</v>
      </c>
      <c r="B45" s="135" t="s">
        <v>1676</v>
      </c>
      <c r="C45" s="20">
        <v>1997</v>
      </c>
      <c r="D45" s="48" t="s">
        <v>1677</v>
      </c>
      <c r="E45" s="20">
        <v>8</v>
      </c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">
        <f>SUM(E45:O45)</f>
        <v>8</v>
      </c>
      <c r="Q45" s="28"/>
    </row>
    <row r="46" spans="1:17" ht="13.5" thickBot="1">
      <c r="A46" s="156">
        <v>44</v>
      </c>
      <c r="B46" s="116" t="s">
        <v>630</v>
      </c>
      <c r="C46" s="2"/>
      <c r="D46" s="2" t="s">
        <v>1694</v>
      </c>
      <c r="E46" s="2"/>
      <c r="F46" s="2"/>
      <c r="G46" s="2"/>
      <c r="H46" s="2"/>
      <c r="I46" s="2">
        <v>7</v>
      </c>
      <c r="J46" s="2">
        <v>1</v>
      </c>
      <c r="K46" s="2"/>
      <c r="L46" s="2"/>
      <c r="M46" s="2"/>
      <c r="N46" s="2"/>
      <c r="O46" s="2"/>
      <c r="P46" s="2">
        <v>8</v>
      </c>
      <c r="Q46" s="28"/>
    </row>
    <row r="47" spans="1:17" ht="13.5" thickBot="1">
      <c r="A47" s="156">
        <v>45</v>
      </c>
      <c r="B47" s="118" t="s">
        <v>710</v>
      </c>
      <c r="C47" s="20">
        <v>1996</v>
      </c>
      <c r="D47" s="20" t="s">
        <v>711</v>
      </c>
      <c r="E47" s="20"/>
      <c r="F47" s="20"/>
      <c r="G47" s="20"/>
      <c r="H47" s="20">
        <v>5</v>
      </c>
      <c r="I47" s="20"/>
      <c r="J47" s="20">
        <v>8</v>
      </c>
      <c r="K47" s="20">
        <v>11</v>
      </c>
      <c r="L47" s="20"/>
      <c r="M47" s="20"/>
      <c r="N47" s="20"/>
      <c r="O47" s="20"/>
      <c r="P47" s="2">
        <v>8</v>
      </c>
      <c r="Q47" s="28"/>
    </row>
    <row r="48" spans="1:17" ht="13.5" thickBot="1">
      <c r="A48" s="156">
        <v>46</v>
      </c>
      <c r="B48" s="116" t="s">
        <v>785</v>
      </c>
      <c r="C48" s="2">
        <v>1998</v>
      </c>
      <c r="D48" s="2" t="s">
        <v>1728</v>
      </c>
      <c r="E48" s="2"/>
      <c r="F48" s="2">
        <v>6</v>
      </c>
      <c r="G48" s="2"/>
      <c r="H48" s="2">
        <v>1</v>
      </c>
      <c r="I48" s="2"/>
      <c r="J48" s="2"/>
      <c r="K48" s="2">
        <v>1</v>
      </c>
      <c r="L48" s="2"/>
      <c r="M48" s="2"/>
      <c r="N48" s="2"/>
      <c r="O48" s="2"/>
      <c r="P48" s="2">
        <f t="shared" ref="P48:P53" si="1">SUM(E48:O48)</f>
        <v>8</v>
      </c>
      <c r="Q48" s="28"/>
    </row>
    <row r="49" spans="1:17" ht="13.5" thickBot="1">
      <c r="A49" s="156">
        <v>47</v>
      </c>
      <c r="B49" s="135" t="s">
        <v>1708</v>
      </c>
      <c r="C49" s="20"/>
      <c r="D49" s="14" t="s">
        <v>1597</v>
      </c>
      <c r="E49" s="20"/>
      <c r="F49" s="20"/>
      <c r="G49" s="20">
        <v>3</v>
      </c>
      <c r="H49" s="20"/>
      <c r="I49" s="20"/>
      <c r="J49" s="20"/>
      <c r="K49" s="20"/>
      <c r="L49" s="20"/>
      <c r="M49" s="20"/>
      <c r="N49" s="20">
        <v>5</v>
      </c>
      <c r="O49" s="20"/>
      <c r="P49" s="2">
        <f t="shared" si="1"/>
        <v>8</v>
      </c>
      <c r="Q49" s="28"/>
    </row>
    <row r="50" spans="1:17" ht="13.5" thickBot="1">
      <c r="A50" s="156">
        <v>48</v>
      </c>
      <c r="B50" s="135" t="s">
        <v>712</v>
      </c>
      <c r="C50" s="20"/>
      <c r="D50" s="14" t="s">
        <v>1705</v>
      </c>
      <c r="E50" s="20"/>
      <c r="F50" s="20"/>
      <c r="G50" s="20">
        <v>1</v>
      </c>
      <c r="H50" s="20">
        <v>1</v>
      </c>
      <c r="I50" s="20">
        <v>1</v>
      </c>
      <c r="J50" s="20"/>
      <c r="K50" s="20">
        <v>1</v>
      </c>
      <c r="L50" s="20"/>
      <c r="M50" s="20"/>
      <c r="N50" s="20"/>
      <c r="O50" s="20">
        <v>4</v>
      </c>
      <c r="P50" s="2">
        <f t="shared" si="1"/>
        <v>8</v>
      </c>
      <c r="Q50" s="28"/>
    </row>
    <row r="51" spans="1:17" ht="13.5" thickBot="1">
      <c r="A51" s="156">
        <v>49</v>
      </c>
      <c r="B51" s="116" t="s">
        <v>1678</v>
      </c>
      <c r="C51" s="2">
        <v>1997</v>
      </c>
      <c r="D51" s="2" t="s">
        <v>1677</v>
      </c>
      <c r="E51" s="2">
        <v>7</v>
      </c>
      <c r="F51" s="2"/>
      <c r="G51" s="2"/>
      <c r="H51" s="2"/>
      <c r="I51" s="2"/>
      <c r="J51" s="2"/>
      <c r="K51" s="29"/>
      <c r="L51" s="2"/>
      <c r="M51" s="2"/>
      <c r="N51" s="2"/>
      <c r="O51" s="2"/>
      <c r="P51" s="2">
        <f t="shared" si="1"/>
        <v>7</v>
      </c>
      <c r="Q51" s="28"/>
    </row>
    <row r="52" spans="1:17" ht="13.5" thickBot="1">
      <c r="A52" s="156">
        <v>50</v>
      </c>
      <c r="B52" s="116" t="s">
        <v>1683</v>
      </c>
      <c r="C52" s="2">
        <v>1996</v>
      </c>
      <c r="D52" s="2" t="s">
        <v>1616</v>
      </c>
      <c r="E52" s="2">
        <v>3</v>
      </c>
      <c r="F52" s="2"/>
      <c r="G52" s="2">
        <v>1</v>
      </c>
      <c r="H52" s="2">
        <v>1</v>
      </c>
      <c r="I52" s="2">
        <v>1</v>
      </c>
      <c r="J52" s="2"/>
      <c r="K52" s="29"/>
      <c r="L52" s="2">
        <v>1</v>
      </c>
      <c r="M52" s="2"/>
      <c r="N52" s="2"/>
      <c r="O52" s="2"/>
      <c r="P52" s="2">
        <f t="shared" si="1"/>
        <v>7</v>
      </c>
      <c r="Q52" s="28"/>
    </row>
    <row r="53" spans="1:17" ht="13.5" thickBot="1">
      <c r="A53" s="156">
        <v>51</v>
      </c>
      <c r="B53" s="135" t="s">
        <v>1121</v>
      </c>
      <c r="C53" s="20"/>
      <c r="D53" s="14" t="s">
        <v>1597</v>
      </c>
      <c r="E53" s="20"/>
      <c r="F53" s="20"/>
      <c r="G53" s="20">
        <v>1</v>
      </c>
      <c r="H53" s="20"/>
      <c r="I53" s="20"/>
      <c r="J53" s="20"/>
      <c r="K53" s="20"/>
      <c r="L53" s="20"/>
      <c r="M53" s="20"/>
      <c r="N53" s="20">
        <v>6</v>
      </c>
      <c r="O53" s="20"/>
      <c r="P53" s="2">
        <f t="shared" si="1"/>
        <v>7</v>
      </c>
      <c r="Q53" s="28"/>
    </row>
    <row r="54" spans="1:17" ht="13.5" thickBot="1">
      <c r="A54" s="156">
        <v>52</v>
      </c>
      <c r="B54" s="135" t="s">
        <v>1162</v>
      </c>
      <c r="C54" s="20"/>
      <c r="D54" s="20" t="s">
        <v>1163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>
        <v>7</v>
      </c>
      <c r="P54" s="2">
        <v>7</v>
      </c>
      <c r="Q54" s="28"/>
    </row>
    <row r="55" spans="1:17" ht="13.5" thickBot="1">
      <c r="A55" s="156">
        <v>53</v>
      </c>
      <c r="B55" s="116" t="s">
        <v>1679</v>
      </c>
      <c r="C55" s="2">
        <v>1997</v>
      </c>
      <c r="D55" s="2" t="s">
        <v>1675</v>
      </c>
      <c r="E55" s="2">
        <v>6</v>
      </c>
      <c r="F55" s="2"/>
      <c r="G55" s="2"/>
      <c r="H55" s="2"/>
      <c r="I55" s="2"/>
      <c r="J55" s="2"/>
      <c r="K55" s="29"/>
      <c r="L55" s="2"/>
      <c r="M55" s="2"/>
      <c r="N55" s="2"/>
      <c r="O55" s="2"/>
      <c r="P55" s="2">
        <f>SUM(E55:O55)</f>
        <v>6</v>
      </c>
      <c r="Q55" s="28"/>
    </row>
    <row r="56" spans="1:17" ht="13.5" thickBot="1">
      <c r="A56" s="156">
        <v>54</v>
      </c>
      <c r="B56" s="135" t="s">
        <v>1710</v>
      </c>
      <c r="C56" s="20">
        <v>1997</v>
      </c>
      <c r="D56" s="14" t="s">
        <v>1726</v>
      </c>
      <c r="E56" s="20"/>
      <c r="F56" s="20">
        <v>4</v>
      </c>
      <c r="G56" s="20"/>
      <c r="H56" s="20"/>
      <c r="I56" s="20">
        <v>1</v>
      </c>
      <c r="J56" s="20"/>
      <c r="K56" s="20">
        <v>1</v>
      </c>
      <c r="L56" s="20"/>
      <c r="M56" s="20"/>
      <c r="N56" s="20"/>
      <c r="O56" s="20"/>
      <c r="P56" s="2">
        <f>SUM(E56:O56)</f>
        <v>6</v>
      </c>
      <c r="Q56" s="28"/>
    </row>
    <row r="57" spans="1:17" ht="13.5" thickBot="1">
      <c r="A57" s="156">
        <v>55</v>
      </c>
      <c r="B57" s="135" t="s">
        <v>1687</v>
      </c>
      <c r="C57" s="20">
        <v>1998</v>
      </c>
      <c r="D57" s="14" t="s">
        <v>1616</v>
      </c>
      <c r="E57" s="20">
        <v>1</v>
      </c>
      <c r="F57" s="20"/>
      <c r="G57" s="20">
        <v>1</v>
      </c>
      <c r="H57" s="20">
        <v>1</v>
      </c>
      <c r="I57" s="20"/>
      <c r="J57" s="20"/>
      <c r="K57" s="20">
        <v>1</v>
      </c>
      <c r="L57" s="20">
        <v>1</v>
      </c>
      <c r="M57" s="20"/>
      <c r="N57" s="20">
        <v>1</v>
      </c>
      <c r="O57" s="20"/>
      <c r="P57" s="2">
        <f>SUM(E57:O57)</f>
        <v>6</v>
      </c>
      <c r="Q57" s="28"/>
    </row>
    <row r="58" spans="1:17" ht="13.5" thickBot="1">
      <c r="A58" s="156">
        <v>56</v>
      </c>
      <c r="B58" s="135" t="s">
        <v>1119</v>
      </c>
      <c r="C58" s="20"/>
      <c r="D58" s="20" t="s">
        <v>1103</v>
      </c>
      <c r="E58" s="20"/>
      <c r="F58" s="20"/>
      <c r="G58" s="20"/>
      <c r="H58" s="20"/>
      <c r="I58" s="20"/>
      <c r="J58" s="20"/>
      <c r="K58" s="20"/>
      <c r="L58" s="20"/>
      <c r="M58" s="20"/>
      <c r="N58" s="20">
        <v>6</v>
      </c>
      <c r="O58" s="20"/>
      <c r="P58" s="2">
        <v>6</v>
      </c>
      <c r="Q58" s="28"/>
    </row>
    <row r="59" spans="1:17" ht="13.5" thickBot="1">
      <c r="A59" s="156">
        <v>57</v>
      </c>
      <c r="B59" s="135" t="s">
        <v>1227</v>
      </c>
      <c r="C59" s="20"/>
      <c r="D59" s="126"/>
      <c r="E59" s="20"/>
      <c r="F59" s="20"/>
      <c r="G59" s="20"/>
      <c r="H59" s="20"/>
      <c r="I59" s="20"/>
      <c r="J59" s="20"/>
      <c r="K59" s="20"/>
      <c r="L59" s="20"/>
      <c r="M59" s="20">
        <v>6</v>
      </c>
      <c r="N59" s="126"/>
      <c r="O59" s="20"/>
      <c r="P59" s="125">
        <v>6</v>
      </c>
      <c r="Q59" s="28"/>
    </row>
    <row r="60" spans="1:17" ht="13.5" thickBot="1">
      <c r="A60" s="156">
        <v>58</v>
      </c>
      <c r="B60" s="116" t="s">
        <v>1680</v>
      </c>
      <c r="C60" s="2">
        <v>1997</v>
      </c>
      <c r="D60" s="2" t="s">
        <v>1681</v>
      </c>
      <c r="E60" s="2">
        <v>5</v>
      </c>
      <c r="F60" s="2"/>
      <c r="G60" s="2"/>
      <c r="H60" s="2"/>
      <c r="I60" s="2"/>
      <c r="J60" s="2"/>
      <c r="K60" s="29"/>
      <c r="L60" s="2"/>
      <c r="M60" s="2"/>
      <c r="N60" s="2"/>
      <c r="O60" s="2"/>
      <c r="P60" s="2">
        <f>SUM(E60:O60)</f>
        <v>5</v>
      </c>
      <c r="Q60" s="28"/>
    </row>
    <row r="61" spans="1:17" ht="13.5" thickBot="1">
      <c r="A61" s="156">
        <v>59</v>
      </c>
      <c r="B61" s="116" t="s">
        <v>631</v>
      </c>
      <c r="C61" s="2">
        <v>1997</v>
      </c>
      <c r="D61" s="2" t="s">
        <v>1755</v>
      </c>
      <c r="E61" s="2"/>
      <c r="F61" s="2"/>
      <c r="G61" s="2"/>
      <c r="H61" s="2">
        <v>1</v>
      </c>
      <c r="I61" s="2">
        <v>5</v>
      </c>
      <c r="J61" s="2"/>
      <c r="K61" s="2"/>
      <c r="L61" s="2"/>
      <c r="M61" s="2"/>
      <c r="N61" s="2"/>
      <c r="O61" s="2"/>
      <c r="P61" s="2">
        <v>5</v>
      </c>
      <c r="Q61" s="28"/>
    </row>
    <row r="62" spans="1:17" ht="13.5" thickBot="1">
      <c r="A62" s="156">
        <v>60</v>
      </c>
      <c r="B62" s="116" t="s">
        <v>1682</v>
      </c>
      <c r="C62" s="2">
        <v>1997</v>
      </c>
      <c r="D62" s="2" t="s">
        <v>1681</v>
      </c>
      <c r="E62" s="2">
        <v>4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>
        <f>SUM(E62:O62)</f>
        <v>4</v>
      </c>
      <c r="Q62" s="28"/>
    </row>
    <row r="63" spans="1:17" ht="13.5" thickBot="1">
      <c r="A63" s="156">
        <v>61</v>
      </c>
      <c r="B63" s="135" t="s">
        <v>1730</v>
      </c>
      <c r="C63" s="20">
        <v>1998</v>
      </c>
      <c r="D63" s="14" t="s">
        <v>1731</v>
      </c>
      <c r="E63" s="20"/>
      <c r="F63" s="20">
        <v>2</v>
      </c>
      <c r="G63" s="20"/>
      <c r="H63" s="20">
        <v>1</v>
      </c>
      <c r="I63" s="20"/>
      <c r="J63" s="20">
        <v>1</v>
      </c>
      <c r="K63" s="29"/>
      <c r="L63" s="20"/>
      <c r="M63" s="20"/>
      <c r="N63" s="20"/>
      <c r="O63" s="20"/>
      <c r="P63" s="2">
        <f>SUM(E63:O63)</f>
        <v>4</v>
      </c>
      <c r="Q63" s="28"/>
    </row>
    <row r="64" spans="1:17" ht="13.5" thickBot="1">
      <c r="A64" s="156">
        <v>62</v>
      </c>
      <c r="B64" s="118" t="s">
        <v>716</v>
      </c>
      <c r="C64" s="20">
        <v>1998</v>
      </c>
      <c r="D64" s="20" t="s">
        <v>714</v>
      </c>
      <c r="E64" s="20"/>
      <c r="F64" s="20"/>
      <c r="G64" s="20"/>
      <c r="H64" s="20"/>
      <c r="I64" s="20"/>
      <c r="J64" s="20">
        <v>1</v>
      </c>
      <c r="K64" s="20">
        <v>1</v>
      </c>
      <c r="L64" s="20">
        <v>2</v>
      </c>
      <c r="M64" s="20">
        <v>1</v>
      </c>
      <c r="N64" s="20"/>
      <c r="O64" s="20">
        <v>1</v>
      </c>
      <c r="P64" s="2">
        <v>4</v>
      </c>
      <c r="Q64" s="28"/>
    </row>
    <row r="65" spans="1:17" ht="13.5" thickBot="1">
      <c r="A65" s="156">
        <v>63</v>
      </c>
      <c r="B65" s="116" t="s">
        <v>718</v>
      </c>
      <c r="C65" s="2">
        <v>1997</v>
      </c>
      <c r="D65" s="2" t="s">
        <v>2299</v>
      </c>
      <c r="E65" s="2"/>
      <c r="F65" s="2"/>
      <c r="G65" s="2"/>
      <c r="H65" s="2">
        <v>1</v>
      </c>
      <c r="I65" s="2"/>
      <c r="J65" s="2">
        <v>1</v>
      </c>
      <c r="K65" s="2"/>
      <c r="L65" s="2"/>
      <c r="M65" s="2"/>
      <c r="N65" s="2">
        <v>1</v>
      </c>
      <c r="O65" s="2">
        <v>1</v>
      </c>
      <c r="P65" s="2">
        <v>4</v>
      </c>
      <c r="Q65" s="28"/>
    </row>
    <row r="66" spans="1:17" ht="13.5" thickBot="1">
      <c r="A66" s="156">
        <v>64</v>
      </c>
      <c r="B66" s="118" t="s">
        <v>795</v>
      </c>
      <c r="C66" s="20">
        <v>1998</v>
      </c>
      <c r="D66" s="20" t="s">
        <v>2299</v>
      </c>
      <c r="E66" s="20"/>
      <c r="F66" s="20"/>
      <c r="G66" s="20"/>
      <c r="H66" s="20">
        <v>1</v>
      </c>
      <c r="I66" s="20"/>
      <c r="J66" s="20"/>
      <c r="K66" s="20">
        <v>1</v>
      </c>
      <c r="L66" s="20">
        <v>1</v>
      </c>
      <c r="M66" s="20">
        <v>1</v>
      </c>
      <c r="N66" s="20"/>
      <c r="O66" s="20"/>
      <c r="P66" s="2">
        <v>4</v>
      </c>
      <c r="Q66" s="28"/>
    </row>
    <row r="67" spans="1:17" ht="13.5" thickBot="1">
      <c r="A67" s="156">
        <v>65</v>
      </c>
      <c r="B67" s="135" t="s">
        <v>965</v>
      </c>
      <c r="C67" s="20"/>
      <c r="D67" s="14" t="s">
        <v>714</v>
      </c>
      <c r="E67" s="20"/>
      <c r="F67" s="20"/>
      <c r="G67" s="20"/>
      <c r="H67" s="20"/>
      <c r="I67" s="20"/>
      <c r="J67" s="20"/>
      <c r="K67" s="20">
        <v>1</v>
      </c>
      <c r="L67" s="20"/>
      <c r="M67" s="20">
        <v>3</v>
      </c>
      <c r="N67" s="20"/>
      <c r="O67" s="20"/>
      <c r="P67" s="2">
        <v>4</v>
      </c>
      <c r="Q67" s="28"/>
    </row>
    <row r="68" spans="1:17" ht="13.5" thickBot="1">
      <c r="A68" s="156">
        <v>66</v>
      </c>
      <c r="B68" s="135" t="s">
        <v>1111</v>
      </c>
      <c r="C68" s="20"/>
      <c r="D68" s="14" t="s">
        <v>1103</v>
      </c>
      <c r="E68" s="20"/>
      <c r="F68" s="20"/>
      <c r="G68" s="20"/>
      <c r="H68" s="20"/>
      <c r="I68" s="20"/>
      <c r="J68" s="20"/>
      <c r="K68" s="20"/>
      <c r="L68" s="20"/>
      <c r="M68" s="20"/>
      <c r="N68" s="20">
        <v>4</v>
      </c>
      <c r="O68" s="20"/>
      <c r="P68" s="2">
        <v>4</v>
      </c>
      <c r="Q68" s="28"/>
    </row>
    <row r="69" spans="1:17" ht="13.5" thickBot="1">
      <c r="A69" s="156">
        <v>67</v>
      </c>
      <c r="B69" s="135" t="s">
        <v>1118</v>
      </c>
      <c r="C69" s="20"/>
      <c r="D69" s="20" t="s">
        <v>1616</v>
      </c>
      <c r="E69" s="20"/>
      <c r="F69" s="20"/>
      <c r="G69" s="20"/>
      <c r="H69" s="20"/>
      <c r="I69" s="20"/>
      <c r="J69" s="20"/>
      <c r="K69" s="20"/>
      <c r="L69" s="20">
        <v>1</v>
      </c>
      <c r="M69" s="20">
        <v>1</v>
      </c>
      <c r="N69" s="20">
        <v>1</v>
      </c>
      <c r="O69" s="20">
        <v>1</v>
      </c>
      <c r="P69" s="2">
        <v>4</v>
      </c>
      <c r="Q69" s="28"/>
    </row>
    <row r="70" spans="1:17" ht="13.5" thickBot="1">
      <c r="A70" s="156">
        <v>68</v>
      </c>
      <c r="B70" s="135" t="s">
        <v>1225</v>
      </c>
      <c r="C70" s="20"/>
      <c r="D70" s="126"/>
      <c r="E70" s="20"/>
      <c r="F70" s="20"/>
      <c r="G70" s="20"/>
      <c r="H70" s="20"/>
      <c r="I70" s="20"/>
      <c r="J70" s="20"/>
      <c r="K70" s="20"/>
      <c r="L70" s="20"/>
      <c r="M70" s="20">
        <v>4</v>
      </c>
      <c r="N70" s="126"/>
      <c r="O70" s="20"/>
      <c r="P70" s="125">
        <v>4</v>
      </c>
      <c r="Q70" s="28"/>
    </row>
    <row r="71" spans="1:17" ht="13.5" thickBot="1">
      <c r="A71" s="156">
        <v>69</v>
      </c>
      <c r="B71" s="116" t="s">
        <v>640</v>
      </c>
      <c r="C71" s="2"/>
      <c r="D71" s="2" t="s">
        <v>1671</v>
      </c>
      <c r="E71" s="2"/>
      <c r="F71" s="2">
        <v>1</v>
      </c>
      <c r="G71" s="2">
        <v>1</v>
      </c>
      <c r="H71" s="2"/>
      <c r="I71" s="2">
        <v>1</v>
      </c>
      <c r="J71" s="2"/>
      <c r="K71" s="2"/>
      <c r="L71" s="2"/>
      <c r="M71" s="2"/>
      <c r="N71" s="2"/>
      <c r="O71" s="2"/>
      <c r="P71" s="2">
        <f>SUM(E71:O71)</f>
        <v>3</v>
      </c>
      <c r="Q71" s="28"/>
    </row>
    <row r="72" spans="1:17" ht="13.5" thickBot="1">
      <c r="A72" s="156">
        <v>70</v>
      </c>
      <c r="B72" s="135" t="s">
        <v>633</v>
      </c>
      <c r="C72" s="20"/>
      <c r="D72" s="20" t="s">
        <v>634</v>
      </c>
      <c r="E72" s="20"/>
      <c r="F72" s="20"/>
      <c r="G72" s="20"/>
      <c r="H72" s="20">
        <v>1</v>
      </c>
      <c r="I72" s="20">
        <v>3</v>
      </c>
      <c r="J72" s="20"/>
      <c r="K72" s="20"/>
      <c r="L72" s="20"/>
      <c r="M72" s="20"/>
      <c r="N72" s="20"/>
      <c r="O72" s="20"/>
      <c r="P72" s="2">
        <v>3</v>
      </c>
      <c r="Q72" s="28"/>
    </row>
    <row r="73" spans="1:17" ht="13.5" thickBot="1">
      <c r="A73" s="156">
        <v>71</v>
      </c>
      <c r="B73" s="135" t="s">
        <v>1712</v>
      </c>
      <c r="C73" s="20"/>
      <c r="D73" s="14" t="s">
        <v>1671</v>
      </c>
      <c r="E73" s="20"/>
      <c r="F73" s="20"/>
      <c r="G73" s="20">
        <v>1</v>
      </c>
      <c r="H73" s="20">
        <v>1</v>
      </c>
      <c r="I73" s="20"/>
      <c r="J73" s="20"/>
      <c r="K73" s="20"/>
      <c r="L73" s="20"/>
      <c r="M73" s="20">
        <v>1</v>
      </c>
      <c r="N73" s="20"/>
      <c r="O73" s="20"/>
      <c r="P73" s="2">
        <f>SUM(E73:O73)</f>
        <v>3</v>
      </c>
      <c r="Q73" s="28"/>
    </row>
    <row r="74" spans="1:17" ht="13.5" thickBot="1">
      <c r="A74" s="156">
        <v>72</v>
      </c>
      <c r="B74" s="116" t="s">
        <v>1749</v>
      </c>
      <c r="C74" s="2">
        <v>1996</v>
      </c>
      <c r="D74" s="2" t="s">
        <v>1726</v>
      </c>
      <c r="E74" s="2"/>
      <c r="F74" s="2">
        <v>1</v>
      </c>
      <c r="G74" s="2"/>
      <c r="H74" s="2">
        <v>1</v>
      </c>
      <c r="I74" s="2"/>
      <c r="J74" s="2"/>
      <c r="K74" s="29"/>
      <c r="L74" s="2"/>
      <c r="M74" s="2">
        <v>1</v>
      </c>
      <c r="N74" s="2"/>
      <c r="O74" s="2"/>
      <c r="P74" s="2">
        <f>SUM(E74:O74)</f>
        <v>3</v>
      </c>
      <c r="Q74" s="28"/>
    </row>
    <row r="75" spans="1:17" ht="13.5" thickBot="1">
      <c r="A75" s="156">
        <v>73</v>
      </c>
      <c r="B75" s="135" t="s">
        <v>1715</v>
      </c>
      <c r="C75" s="126"/>
      <c r="D75" s="126" t="s">
        <v>1697</v>
      </c>
      <c r="E75" s="20"/>
      <c r="F75" s="20"/>
      <c r="G75" s="20">
        <v>1</v>
      </c>
      <c r="H75" s="20"/>
      <c r="I75" s="20"/>
      <c r="J75" s="20"/>
      <c r="K75" s="20"/>
      <c r="L75" s="20"/>
      <c r="M75" s="20"/>
      <c r="N75" s="20"/>
      <c r="O75" s="20">
        <v>2</v>
      </c>
      <c r="P75" s="2">
        <f>SUM(E75:O75)</f>
        <v>3</v>
      </c>
      <c r="Q75" s="28"/>
    </row>
    <row r="76" spans="1:17" ht="13.5" thickBot="1">
      <c r="A76" s="156">
        <v>74</v>
      </c>
      <c r="B76" s="135" t="s">
        <v>639</v>
      </c>
      <c r="C76" s="20"/>
      <c r="D76" s="20" t="s">
        <v>629</v>
      </c>
      <c r="E76" s="20"/>
      <c r="F76" s="20"/>
      <c r="G76" s="20"/>
      <c r="H76" s="20"/>
      <c r="I76" s="20">
        <v>1</v>
      </c>
      <c r="J76" s="20"/>
      <c r="K76" s="20"/>
      <c r="L76" s="20"/>
      <c r="M76" s="20"/>
      <c r="N76" s="20">
        <v>2</v>
      </c>
      <c r="O76" s="20"/>
      <c r="P76" s="2">
        <v>3</v>
      </c>
      <c r="Q76" s="28"/>
    </row>
    <row r="77" spans="1:17" ht="13.5" thickBot="1">
      <c r="A77" s="156">
        <v>75</v>
      </c>
      <c r="B77" s="135" t="s">
        <v>1112</v>
      </c>
      <c r="C77" s="20"/>
      <c r="D77" s="14" t="s">
        <v>1103</v>
      </c>
      <c r="E77" s="20"/>
      <c r="F77" s="20"/>
      <c r="G77" s="20"/>
      <c r="H77" s="20"/>
      <c r="I77" s="20"/>
      <c r="J77" s="20"/>
      <c r="K77" s="20"/>
      <c r="L77" s="20"/>
      <c r="M77" s="20"/>
      <c r="N77" s="20">
        <v>3</v>
      </c>
      <c r="O77" s="20"/>
      <c r="P77" s="2">
        <v>3</v>
      </c>
      <c r="Q77" s="28"/>
    </row>
    <row r="78" spans="1:17" ht="13.5" thickBot="1">
      <c r="A78" s="156">
        <v>76</v>
      </c>
      <c r="B78" s="116" t="s">
        <v>1684</v>
      </c>
      <c r="C78" s="2">
        <v>1996</v>
      </c>
      <c r="D78" s="2" t="s">
        <v>1675</v>
      </c>
      <c r="E78" s="2">
        <v>2</v>
      </c>
      <c r="F78" s="2"/>
      <c r="G78" s="2"/>
      <c r="H78" s="2"/>
      <c r="I78" s="2"/>
      <c r="J78" s="2"/>
      <c r="K78" s="29"/>
      <c r="L78" s="2"/>
      <c r="M78" s="2"/>
      <c r="N78" s="2"/>
      <c r="O78" s="2"/>
      <c r="P78" s="2">
        <f>SUM(E78:O78)</f>
        <v>2</v>
      </c>
      <c r="Q78" s="28"/>
    </row>
    <row r="79" spans="1:17" ht="13.5" thickBot="1">
      <c r="A79" s="156">
        <v>77</v>
      </c>
      <c r="B79" s="135" t="s">
        <v>370</v>
      </c>
      <c r="C79" s="126">
        <v>1998</v>
      </c>
      <c r="D79" s="126" t="s">
        <v>2303</v>
      </c>
      <c r="E79" s="20"/>
      <c r="F79" s="20"/>
      <c r="G79" s="20"/>
      <c r="H79" s="20">
        <v>1</v>
      </c>
      <c r="I79" s="20">
        <v>1</v>
      </c>
      <c r="J79" s="20">
        <v>1</v>
      </c>
      <c r="K79" s="20"/>
      <c r="L79" s="20"/>
      <c r="M79" s="126"/>
      <c r="N79" s="20"/>
      <c r="O79" s="20"/>
      <c r="P79" s="2">
        <v>2</v>
      </c>
      <c r="Q79" s="28"/>
    </row>
    <row r="80" spans="1:17" ht="13.5" thickBot="1">
      <c r="A80" s="156">
        <v>78</v>
      </c>
      <c r="B80" s="135" t="s">
        <v>1717</v>
      </c>
      <c r="C80" s="20"/>
      <c r="D80" s="14" t="s">
        <v>1718</v>
      </c>
      <c r="E80" s="20"/>
      <c r="F80" s="20"/>
      <c r="G80" s="20">
        <v>1</v>
      </c>
      <c r="H80" s="20">
        <v>1</v>
      </c>
      <c r="I80" s="20"/>
      <c r="J80" s="20"/>
      <c r="K80" s="20"/>
      <c r="L80" s="20"/>
      <c r="M80" s="20"/>
      <c r="N80" s="20"/>
      <c r="O80" s="20"/>
      <c r="P80" s="2">
        <f>SUM(E80:O80)</f>
        <v>2</v>
      </c>
      <c r="Q80" s="28"/>
    </row>
    <row r="81" spans="1:17" ht="13.5" thickBot="1">
      <c r="A81" s="156">
        <v>79</v>
      </c>
      <c r="B81" s="135" t="s">
        <v>1739</v>
      </c>
      <c r="C81" s="20">
        <v>1996</v>
      </c>
      <c r="D81" s="20" t="s">
        <v>1726</v>
      </c>
      <c r="E81" s="20"/>
      <c r="F81" s="20">
        <v>1</v>
      </c>
      <c r="G81" s="20"/>
      <c r="H81" s="20">
        <v>1</v>
      </c>
      <c r="I81" s="20"/>
      <c r="J81" s="20"/>
      <c r="K81" s="20"/>
      <c r="L81" s="20"/>
      <c r="M81" s="20"/>
      <c r="N81" s="20"/>
      <c r="O81" s="20"/>
      <c r="P81" s="2">
        <f>SUM(E81:O81)</f>
        <v>2</v>
      </c>
      <c r="Q81" s="28"/>
    </row>
    <row r="82" spans="1:17" ht="13.5" thickBot="1">
      <c r="A82" s="156">
        <v>80</v>
      </c>
      <c r="B82" s="116" t="s">
        <v>1751</v>
      </c>
      <c r="C82" s="2">
        <v>1996</v>
      </c>
      <c r="D82" s="2" t="s">
        <v>1726</v>
      </c>
      <c r="E82" s="2"/>
      <c r="F82" s="2">
        <v>1</v>
      </c>
      <c r="G82" s="2"/>
      <c r="H82" s="2">
        <v>1</v>
      </c>
      <c r="I82" s="2"/>
      <c r="J82" s="2"/>
      <c r="K82" s="125"/>
      <c r="L82" s="2"/>
      <c r="M82" s="2"/>
      <c r="N82" s="2"/>
      <c r="O82" s="2"/>
      <c r="P82" s="2">
        <f>SUM(E82:O82)</f>
        <v>2</v>
      </c>
      <c r="Q82" s="28"/>
    </row>
    <row r="83" spans="1:17" ht="13.5" thickBot="1">
      <c r="A83" s="156">
        <v>81</v>
      </c>
      <c r="B83" s="116" t="s">
        <v>1719</v>
      </c>
      <c r="C83" s="2"/>
      <c r="D83" s="2" t="s">
        <v>1597</v>
      </c>
      <c r="E83" s="2"/>
      <c r="F83" s="2"/>
      <c r="G83" s="2">
        <v>1</v>
      </c>
      <c r="H83" s="2"/>
      <c r="I83" s="2"/>
      <c r="J83" s="2"/>
      <c r="K83" s="29"/>
      <c r="L83" s="2"/>
      <c r="M83" s="2"/>
      <c r="N83" s="2">
        <v>1</v>
      </c>
      <c r="O83" s="2"/>
      <c r="P83" s="2">
        <f>SUM(E83:O83)</f>
        <v>2</v>
      </c>
      <c r="Q83" s="28"/>
    </row>
    <row r="84" spans="1:17" ht="13.5" thickBot="1">
      <c r="A84" s="156">
        <v>82</v>
      </c>
      <c r="B84" s="135" t="s">
        <v>793</v>
      </c>
      <c r="C84" s="20">
        <v>1998</v>
      </c>
      <c r="D84" s="14" t="s">
        <v>634</v>
      </c>
      <c r="E84" s="20"/>
      <c r="F84" s="20"/>
      <c r="G84" s="20"/>
      <c r="H84" s="20">
        <v>1</v>
      </c>
      <c r="I84" s="20"/>
      <c r="J84" s="20"/>
      <c r="K84" s="20"/>
      <c r="L84" s="20"/>
      <c r="M84" s="20"/>
      <c r="N84" s="20">
        <v>1</v>
      </c>
      <c r="O84" s="20"/>
      <c r="P84" s="2">
        <f>SUM(G84:O84)</f>
        <v>2</v>
      </c>
      <c r="Q84" s="28"/>
    </row>
    <row r="85" spans="1:17" ht="13.5" thickBot="1">
      <c r="A85" s="156">
        <v>83</v>
      </c>
      <c r="B85" s="135" t="s">
        <v>1120</v>
      </c>
      <c r="C85" s="20">
        <v>1997</v>
      </c>
      <c r="D85" s="20" t="s">
        <v>634</v>
      </c>
      <c r="E85" s="20"/>
      <c r="F85" s="20"/>
      <c r="G85" s="20"/>
      <c r="H85" s="20">
        <v>1</v>
      </c>
      <c r="I85" s="20"/>
      <c r="J85" s="20"/>
      <c r="K85" s="20"/>
      <c r="L85" s="20"/>
      <c r="M85" s="20"/>
      <c r="N85" s="20">
        <v>1</v>
      </c>
      <c r="O85" s="20"/>
      <c r="P85" s="2">
        <v>2</v>
      </c>
      <c r="Q85" s="28"/>
    </row>
    <row r="86" spans="1:17" ht="13.5" thickBot="1">
      <c r="A86" s="156">
        <v>84</v>
      </c>
      <c r="B86" s="116" t="s">
        <v>797</v>
      </c>
      <c r="C86" s="2">
        <v>1997</v>
      </c>
      <c r="D86" s="2" t="s">
        <v>2299</v>
      </c>
      <c r="E86" s="2"/>
      <c r="F86" s="2"/>
      <c r="G86" s="2"/>
      <c r="H86" s="2">
        <v>1</v>
      </c>
      <c r="I86" s="2"/>
      <c r="J86" s="2"/>
      <c r="K86" s="2"/>
      <c r="L86" s="2"/>
      <c r="M86" s="2"/>
      <c r="N86" s="2"/>
      <c r="O86" s="2">
        <v>1</v>
      </c>
      <c r="P86" s="2">
        <f>SUM(G86:O86)</f>
        <v>2</v>
      </c>
      <c r="Q86" s="28"/>
    </row>
    <row r="87" spans="1:17" ht="13.5" thickBot="1">
      <c r="A87" s="156">
        <v>85</v>
      </c>
      <c r="B87" s="135" t="s">
        <v>822</v>
      </c>
      <c r="C87" s="20">
        <v>1998</v>
      </c>
      <c r="D87" s="14" t="s">
        <v>638</v>
      </c>
      <c r="E87" s="20"/>
      <c r="F87" s="20"/>
      <c r="G87" s="20"/>
      <c r="H87" s="20">
        <v>1</v>
      </c>
      <c r="I87" s="20"/>
      <c r="J87" s="20"/>
      <c r="K87" s="20"/>
      <c r="L87" s="20"/>
      <c r="M87" s="20"/>
      <c r="N87" s="20"/>
      <c r="O87" s="20">
        <v>1</v>
      </c>
      <c r="P87" s="2">
        <f>SUM(G87:O87)</f>
        <v>2</v>
      </c>
      <c r="Q87" s="28"/>
    </row>
    <row r="88" spans="1:17" ht="13.5" thickBot="1">
      <c r="A88" s="156">
        <v>86</v>
      </c>
      <c r="B88" s="135" t="s">
        <v>1115</v>
      </c>
      <c r="C88" s="20"/>
      <c r="D88" s="20" t="s">
        <v>1616</v>
      </c>
      <c r="E88" s="20"/>
      <c r="F88" s="20"/>
      <c r="G88" s="20"/>
      <c r="H88" s="20"/>
      <c r="I88" s="20"/>
      <c r="J88" s="20"/>
      <c r="K88" s="20"/>
      <c r="L88" s="20"/>
      <c r="M88" s="20"/>
      <c r="N88" s="20">
        <v>1</v>
      </c>
      <c r="O88" s="20">
        <v>1</v>
      </c>
      <c r="P88" s="2">
        <v>2</v>
      </c>
      <c r="Q88" s="28"/>
    </row>
    <row r="89" spans="1:17" ht="13.5" thickBot="1">
      <c r="A89" s="156">
        <v>87</v>
      </c>
      <c r="B89" s="135" t="s">
        <v>1226</v>
      </c>
      <c r="C89" s="20"/>
      <c r="D89" s="126"/>
      <c r="E89" s="20"/>
      <c r="F89" s="20"/>
      <c r="G89" s="20"/>
      <c r="H89" s="20"/>
      <c r="I89" s="20"/>
      <c r="J89" s="20"/>
      <c r="K89" s="20"/>
      <c r="L89" s="20"/>
      <c r="M89" s="20">
        <v>2</v>
      </c>
      <c r="N89" s="126"/>
      <c r="O89" s="20"/>
      <c r="P89" s="125">
        <v>2</v>
      </c>
      <c r="Q89" s="28"/>
    </row>
    <row r="90" spans="1:17" ht="13.5" thickBot="1">
      <c r="A90" s="156">
        <v>88</v>
      </c>
      <c r="B90" s="116" t="s">
        <v>1685</v>
      </c>
      <c r="C90" s="2">
        <v>1998</v>
      </c>
      <c r="D90" s="2" t="s">
        <v>1677</v>
      </c>
      <c r="E90" s="2">
        <v>1</v>
      </c>
      <c r="F90" s="2"/>
      <c r="G90" s="2"/>
      <c r="H90" s="2"/>
      <c r="I90" s="2"/>
      <c r="J90" s="2"/>
      <c r="K90" s="29"/>
      <c r="L90" s="2"/>
      <c r="M90" s="2"/>
      <c r="N90" s="2"/>
      <c r="O90" s="2"/>
      <c r="P90" s="2">
        <f t="shared" ref="P90:P114" si="2">SUM(E90:O90)</f>
        <v>1</v>
      </c>
      <c r="Q90" s="28"/>
    </row>
    <row r="91" spans="1:17" ht="13.5" thickBot="1">
      <c r="A91" s="156">
        <v>89</v>
      </c>
      <c r="B91" s="118" t="s">
        <v>1686</v>
      </c>
      <c r="C91" s="20">
        <v>1998</v>
      </c>
      <c r="D91" s="20" t="s">
        <v>1681</v>
      </c>
      <c r="E91" s="20">
        <v>1</v>
      </c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">
        <f t="shared" si="2"/>
        <v>1</v>
      </c>
      <c r="Q91" s="28"/>
    </row>
    <row r="92" spans="1:17" ht="13.5" thickBot="1">
      <c r="A92" s="156">
        <v>90</v>
      </c>
      <c r="B92" s="116" t="s">
        <v>1688</v>
      </c>
      <c r="C92" s="2">
        <v>1998</v>
      </c>
      <c r="D92" s="2" t="s">
        <v>1681</v>
      </c>
      <c r="E92" s="2">
        <v>1</v>
      </c>
      <c r="F92" s="2"/>
      <c r="G92" s="2"/>
      <c r="H92" s="2"/>
      <c r="I92" s="2"/>
      <c r="J92" s="2"/>
      <c r="K92" s="29"/>
      <c r="L92" s="2"/>
      <c r="M92" s="2"/>
      <c r="N92" s="2"/>
      <c r="O92" s="2"/>
      <c r="P92" s="2">
        <f t="shared" si="2"/>
        <v>1</v>
      </c>
      <c r="Q92" s="28"/>
    </row>
    <row r="93" spans="1:17" ht="13.5" thickBot="1">
      <c r="A93" s="156">
        <v>91</v>
      </c>
      <c r="B93" s="116" t="s">
        <v>1689</v>
      </c>
      <c r="C93" s="2">
        <v>1997</v>
      </c>
      <c r="D93" s="2" t="s">
        <v>1681</v>
      </c>
      <c r="E93" s="2">
        <v>1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>
        <f t="shared" si="2"/>
        <v>1</v>
      </c>
      <c r="Q93" s="28" t="s">
        <v>453</v>
      </c>
    </row>
    <row r="94" spans="1:17" ht="13.5" thickBot="1">
      <c r="A94" s="156">
        <v>92</v>
      </c>
      <c r="B94" s="116" t="s">
        <v>1711</v>
      </c>
      <c r="C94" s="2"/>
      <c r="D94" s="2" t="s">
        <v>1568</v>
      </c>
      <c r="E94" s="2"/>
      <c r="F94" s="2"/>
      <c r="G94" s="2">
        <v>1</v>
      </c>
      <c r="H94" s="2"/>
      <c r="I94" s="2"/>
      <c r="J94" s="2"/>
      <c r="K94" s="2"/>
      <c r="L94" s="2"/>
      <c r="M94" s="2"/>
      <c r="N94" s="2"/>
      <c r="O94" s="2"/>
      <c r="P94" s="2">
        <f t="shared" si="2"/>
        <v>1</v>
      </c>
      <c r="Q94" s="28" t="s">
        <v>453</v>
      </c>
    </row>
    <row r="95" spans="1:17" ht="13.5" thickBot="1">
      <c r="A95" s="156">
        <v>93</v>
      </c>
      <c r="B95" s="116" t="s">
        <v>1716</v>
      </c>
      <c r="C95" s="2"/>
      <c r="D95" s="2" t="s">
        <v>1568</v>
      </c>
      <c r="E95" s="2"/>
      <c r="F95" s="2"/>
      <c r="G95" s="2">
        <v>1</v>
      </c>
      <c r="H95" s="2"/>
      <c r="I95" s="2"/>
      <c r="J95" s="2"/>
      <c r="K95" s="29"/>
      <c r="L95" s="2"/>
      <c r="M95" s="2"/>
      <c r="N95" s="2"/>
      <c r="O95" s="2"/>
      <c r="P95" s="2">
        <f t="shared" si="2"/>
        <v>1</v>
      </c>
      <c r="Q95" s="28"/>
    </row>
    <row r="96" spans="1:17" ht="13.5" thickBot="1">
      <c r="A96" s="156">
        <v>94</v>
      </c>
      <c r="B96" s="135" t="s">
        <v>1720</v>
      </c>
      <c r="C96" s="20"/>
      <c r="D96" s="14" t="s">
        <v>1694</v>
      </c>
      <c r="E96" s="20"/>
      <c r="F96" s="20"/>
      <c r="G96" s="20">
        <v>1</v>
      </c>
      <c r="H96" s="20"/>
      <c r="I96" s="20"/>
      <c r="J96" s="20"/>
      <c r="K96" s="20"/>
      <c r="L96" s="20"/>
      <c r="M96" s="20"/>
      <c r="N96" s="20"/>
      <c r="O96" s="20"/>
      <c r="P96" s="2">
        <f t="shared" si="2"/>
        <v>1</v>
      </c>
      <c r="Q96" s="28"/>
    </row>
    <row r="97" spans="1:17" ht="13.5" thickBot="1">
      <c r="A97" s="156">
        <v>95</v>
      </c>
      <c r="B97" s="135" t="s">
        <v>1721</v>
      </c>
      <c r="C97" s="126">
        <v>1988</v>
      </c>
      <c r="D97" s="126"/>
      <c r="E97" s="20"/>
      <c r="F97" s="20">
        <v>1</v>
      </c>
      <c r="G97" s="20"/>
      <c r="H97" s="20"/>
      <c r="I97" s="20"/>
      <c r="J97" s="20"/>
      <c r="K97" s="20"/>
      <c r="L97" s="20"/>
      <c r="M97" s="20"/>
      <c r="N97" s="20"/>
      <c r="O97" s="20"/>
      <c r="P97" s="2">
        <f t="shared" si="2"/>
        <v>1</v>
      </c>
      <c r="Q97" s="28"/>
    </row>
    <row r="98" spans="1:17" ht="13.5" thickBot="1">
      <c r="A98" s="156">
        <v>96</v>
      </c>
      <c r="B98" s="135" t="s">
        <v>1722</v>
      </c>
      <c r="C98" s="20"/>
      <c r="D98" s="14" t="s">
        <v>1568</v>
      </c>
      <c r="E98" s="20"/>
      <c r="F98" s="20"/>
      <c r="G98" s="20">
        <v>1</v>
      </c>
      <c r="H98" s="20"/>
      <c r="I98" s="20"/>
      <c r="J98" s="20"/>
      <c r="K98" s="20"/>
      <c r="L98" s="20"/>
      <c r="M98" s="20"/>
      <c r="N98" s="20"/>
      <c r="O98" s="20"/>
      <c r="P98" s="2">
        <f t="shared" si="2"/>
        <v>1</v>
      </c>
      <c r="Q98" s="28"/>
    </row>
    <row r="99" spans="1:17" ht="13.5" thickBot="1">
      <c r="A99" s="156">
        <v>97</v>
      </c>
      <c r="B99" s="135" t="s">
        <v>1723</v>
      </c>
      <c r="C99" s="20"/>
      <c r="D99" s="126" t="s">
        <v>1568</v>
      </c>
      <c r="E99" s="20"/>
      <c r="F99" s="20"/>
      <c r="G99" s="20">
        <v>1</v>
      </c>
      <c r="H99" s="20"/>
      <c r="I99" s="20"/>
      <c r="J99" s="20"/>
      <c r="K99" s="20"/>
      <c r="L99" s="20"/>
      <c r="M99" s="20"/>
      <c r="N99" s="20"/>
      <c r="O99" s="20"/>
      <c r="P99" s="125">
        <f t="shared" si="2"/>
        <v>1</v>
      </c>
      <c r="Q99" s="28"/>
    </row>
    <row r="100" spans="1:17" ht="13.5" thickBot="1">
      <c r="A100" s="156">
        <v>98</v>
      </c>
      <c r="B100" s="135" t="s">
        <v>1732</v>
      </c>
      <c r="C100" s="20">
        <v>1998</v>
      </c>
      <c r="D100" s="126"/>
      <c r="E100" s="20"/>
      <c r="F100" s="20">
        <v>1</v>
      </c>
      <c r="G100" s="20"/>
      <c r="H100" s="20"/>
      <c r="I100" s="20"/>
      <c r="J100" s="20"/>
      <c r="K100" s="20"/>
      <c r="L100" s="20"/>
      <c r="M100" s="20"/>
      <c r="N100" s="20"/>
      <c r="O100" s="20"/>
      <c r="P100" s="125">
        <f t="shared" si="2"/>
        <v>1</v>
      </c>
      <c r="Q100" s="28"/>
    </row>
    <row r="101" spans="1:17" ht="13.5" thickBot="1">
      <c r="A101" s="156">
        <v>99</v>
      </c>
      <c r="B101" s="135" t="s">
        <v>1734</v>
      </c>
      <c r="C101" s="126">
        <v>1988</v>
      </c>
      <c r="D101" s="126" t="s">
        <v>1735</v>
      </c>
      <c r="E101" s="20"/>
      <c r="F101" s="20">
        <v>1</v>
      </c>
      <c r="G101" s="20"/>
      <c r="H101" s="20"/>
      <c r="I101" s="20"/>
      <c r="J101" s="20"/>
      <c r="K101" s="20"/>
      <c r="L101" s="20"/>
      <c r="M101" s="20"/>
      <c r="N101" s="20"/>
      <c r="O101" s="20"/>
      <c r="P101" s="2">
        <f t="shared" si="2"/>
        <v>1</v>
      </c>
      <c r="Q101" s="28"/>
    </row>
    <row r="102" spans="1:17" ht="13.5" thickBot="1">
      <c r="A102" s="156">
        <v>100</v>
      </c>
      <c r="B102" s="118" t="s">
        <v>1736</v>
      </c>
      <c r="C102" s="20">
        <v>1996</v>
      </c>
      <c r="D102" s="20" t="s">
        <v>1737</v>
      </c>
      <c r="E102" s="20"/>
      <c r="F102" s="20">
        <v>1</v>
      </c>
      <c r="G102" s="20"/>
      <c r="H102" s="20"/>
      <c r="I102" s="20"/>
      <c r="J102" s="20"/>
      <c r="K102" s="29"/>
      <c r="L102" s="20"/>
      <c r="M102" s="20"/>
      <c r="N102" s="20"/>
      <c r="O102" s="20"/>
      <c r="P102" s="2">
        <f t="shared" si="2"/>
        <v>1</v>
      </c>
      <c r="Q102" s="28"/>
    </row>
    <row r="103" spans="1:17" ht="13.5" thickBot="1">
      <c r="A103" s="156">
        <v>101</v>
      </c>
      <c r="B103" s="116" t="s">
        <v>1738</v>
      </c>
      <c r="C103" s="2">
        <v>1998</v>
      </c>
      <c r="D103" s="2" t="s">
        <v>1731</v>
      </c>
      <c r="E103" s="2"/>
      <c r="F103" s="2">
        <v>1</v>
      </c>
      <c r="G103" s="2"/>
      <c r="H103" s="2"/>
      <c r="I103" s="2"/>
      <c r="J103" s="2"/>
      <c r="K103" s="2"/>
      <c r="L103" s="2"/>
      <c r="M103" s="2"/>
      <c r="N103" s="2"/>
      <c r="O103" s="2"/>
      <c r="P103" s="2">
        <f t="shared" si="2"/>
        <v>1</v>
      </c>
      <c r="Q103" s="28"/>
    </row>
    <row r="104" spans="1:17" ht="13.5" thickBot="1">
      <c r="A104" s="156">
        <v>102</v>
      </c>
      <c r="B104" s="135" t="s">
        <v>1740</v>
      </c>
      <c r="C104" s="20">
        <v>1997</v>
      </c>
      <c r="D104" s="14" t="s">
        <v>1671</v>
      </c>
      <c r="E104" s="20"/>
      <c r="F104" s="20">
        <v>1</v>
      </c>
      <c r="G104" s="20"/>
      <c r="H104" s="20"/>
      <c r="I104" s="20"/>
      <c r="J104" s="20"/>
      <c r="K104" s="20"/>
      <c r="L104" s="20"/>
      <c r="M104" s="20"/>
      <c r="N104" s="20"/>
      <c r="O104" s="20"/>
      <c r="P104" s="2">
        <f t="shared" si="2"/>
        <v>1</v>
      </c>
      <c r="Q104" s="28"/>
    </row>
    <row r="105" spans="1:17" ht="13.5" thickBot="1">
      <c r="A105" s="156">
        <v>103</v>
      </c>
      <c r="B105" s="135" t="s">
        <v>1741</v>
      </c>
      <c r="C105" s="126"/>
      <c r="D105" s="126" t="s">
        <v>1742</v>
      </c>
      <c r="E105" s="20"/>
      <c r="F105" s="20">
        <v>1</v>
      </c>
      <c r="G105" s="20"/>
      <c r="H105" s="20"/>
      <c r="I105" s="20"/>
      <c r="J105" s="20"/>
      <c r="K105" s="20"/>
      <c r="L105" s="20"/>
      <c r="M105" s="126"/>
      <c r="N105" s="20"/>
      <c r="O105" s="20"/>
      <c r="P105" s="2">
        <f t="shared" si="2"/>
        <v>1</v>
      </c>
      <c r="Q105" s="28"/>
    </row>
    <row r="106" spans="1:17" ht="13.5" thickBot="1">
      <c r="A106" s="156">
        <v>104</v>
      </c>
      <c r="B106" s="116" t="s">
        <v>1743</v>
      </c>
      <c r="C106" s="2">
        <v>1996</v>
      </c>
      <c r="D106" s="2" t="s">
        <v>1671</v>
      </c>
      <c r="E106" s="2"/>
      <c r="F106" s="2">
        <v>1</v>
      </c>
      <c r="G106" s="2"/>
      <c r="H106" s="2"/>
      <c r="I106" s="2"/>
      <c r="J106" s="2"/>
      <c r="K106" s="2"/>
      <c r="L106" s="2"/>
      <c r="M106" s="2"/>
      <c r="N106" s="2"/>
      <c r="O106" s="2"/>
      <c r="P106" s="2">
        <f t="shared" si="2"/>
        <v>1</v>
      </c>
      <c r="Q106" s="28"/>
    </row>
    <row r="107" spans="1:17" ht="13.5" thickBot="1">
      <c r="A107" s="156">
        <v>105</v>
      </c>
      <c r="B107" s="135" t="s">
        <v>1744</v>
      </c>
      <c r="C107" s="20">
        <v>1996</v>
      </c>
      <c r="D107" s="126" t="s">
        <v>1726</v>
      </c>
      <c r="E107" s="20"/>
      <c r="F107" s="20">
        <v>1</v>
      </c>
      <c r="G107" s="20"/>
      <c r="H107" s="20"/>
      <c r="I107" s="20"/>
      <c r="J107" s="20"/>
      <c r="K107" s="20"/>
      <c r="L107" s="20"/>
      <c r="M107" s="20"/>
      <c r="N107" s="20"/>
      <c r="O107" s="20"/>
      <c r="P107" s="125">
        <f t="shared" si="2"/>
        <v>1</v>
      </c>
      <c r="Q107" s="28"/>
    </row>
    <row r="108" spans="1:17" ht="13.5" thickBot="1">
      <c r="A108" s="156">
        <v>106</v>
      </c>
      <c r="B108" s="135" t="s">
        <v>1745</v>
      </c>
      <c r="C108" s="20">
        <v>1997</v>
      </c>
      <c r="D108" s="14" t="s">
        <v>1726</v>
      </c>
      <c r="E108" s="20"/>
      <c r="F108" s="20">
        <v>1</v>
      </c>
      <c r="G108" s="20"/>
      <c r="H108" s="20"/>
      <c r="I108" s="20"/>
      <c r="J108" s="20"/>
      <c r="K108" s="20"/>
      <c r="L108" s="20"/>
      <c r="M108" s="20"/>
      <c r="N108" s="20"/>
      <c r="O108" s="20"/>
      <c r="P108" s="2">
        <f t="shared" si="2"/>
        <v>1</v>
      </c>
      <c r="Q108" s="28"/>
    </row>
    <row r="109" spans="1:17" ht="13.5" thickBot="1">
      <c r="A109" s="156">
        <v>107</v>
      </c>
      <c r="B109" s="135" t="s">
        <v>1746</v>
      </c>
      <c r="C109" s="20">
        <v>1997</v>
      </c>
      <c r="D109" s="14" t="s">
        <v>1726</v>
      </c>
      <c r="E109" s="20"/>
      <c r="F109" s="20">
        <v>1</v>
      </c>
      <c r="G109" s="20"/>
      <c r="H109" s="20"/>
      <c r="I109" s="20"/>
      <c r="J109" s="20"/>
      <c r="K109" s="20"/>
      <c r="L109" s="20"/>
      <c r="M109" s="20"/>
      <c r="N109" s="20"/>
      <c r="O109" s="20"/>
      <c r="P109" s="2">
        <f t="shared" si="2"/>
        <v>1</v>
      </c>
      <c r="Q109" s="28"/>
    </row>
    <row r="110" spans="1:17" ht="13.5" thickBot="1">
      <c r="A110" s="156">
        <v>108</v>
      </c>
      <c r="B110" s="135" t="s">
        <v>1747</v>
      </c>
      <c r="C110" s="20">
        <v>1996</v>
      </c>
      <c r="D110" s="20" t="s">
        <v>1726</v>
      </c>
      <c r="E110" s="20"/>
      <c r="F110" s="20">
        <v>1</v>
      </c>
      <c r="G110" s="20"/>
      <c r="H110" s="20"/>
      <c r="I110" s="20"/>
      <c r="J110" s="20"/>
      <c r="K110" s="20"/>
      <c r="L110" s="20"/>
      <c r="M110" s="20"/>
      <c r="N110" s="20"/>
      <c r="O110" s="20"/>
      <c r="P110" s="2">
        <f t="shared" si="2"/>
        <v>1</v>
      </c>
      <c r="Q110" s="28"/>
    </row>
    <row r="111" spans="1:17" ht="13.5" thickBot="1">
      <c r="A111" s="156">
        <v>109</v>
      </c>
      <c r="B111" s="135" t="s">
        <v>1748</v>
      </c>
      <c r="C111" s="20">
        <v>1996</v>
      </c>
      <c r="D111" s="126" t="s">
        <v>1726</v>
      </c>
      <c r="E111" s="20"/>
      <c r="F111" s="20">
        <v>1</v>
      </c>
      <c r="G111" s="20"/>
      <c r="H111" s="20"/>
      <c r="I111" s="20"/>
      <c r="J111" s="20"/>
      <c r="K111" s="20"/>
      <c r="L111" s="20"/>
      <c r="M111" s="20"/>
      <c r="N111" s="20"/>
      <c r="O111" s="20"/>
      <c r="P111" s="125">
        <f t="shared" si="2"/>
        <v>1</v>
      </c>
      <c r="Q111" s="28" t="s">
        <v>453</v>
      </c>
    </row>
    <row r="112" spans="1:17" ht="13.5" thickBot="1">
      <c r="A112" s="156">
        <v>110</v>
      </c>
      <c r="B112" s="116" t="s">
        <v>1750</v>
      </c>
      <c r="C112" s="2">
        <v>1997</v>
      </c>
      <c r="D112" s="2" t="s">
        <v>1726</v>
      </c>
      <c r="E112" s="2"/>
      <c r="F112" s="2">
        <v>1</v>
      </c>
      <c r="G112" s="2"/>
      <c r="H112" s="2"/>
      <c r="I112" s="2"/>
      <c r="J112" s="2"/>
      <c r="K112" s="2"/>
      <c r="L112" s="2"/>
      <c r="M112" s="2"/>
      <c r="N112" s="2"/>
      <c r="O112" s="2"/>
      <c r="P112" s="2">
        <f t="shared" si="2"/>
        <v>1</v>
      </c>
      <c r="Q112" s="28"/>
    </row>
    <row r="113" spans="1:17" ht="13.5" thickBot="1">
      <c r="A113" s="156">
        <v>11</v>
      </c>
      <c r="B113" s="118" t="s">
        <v>1752</v>
      </c>
      <c r="C113" s="20">
        <v>1998</v>
      </c>
      <c r="D113" s="20" t="s">
        <v>1742</v>
      </c>
      <c r="E113" s="20"/>
      <c r="F113" s="20">
        <v>1</v>
      </c>
      <c r="G113" s="20"/>
      <c r="H113" s="20"/>
      <c r="I113" s="20"/>
      <c r="J113" s="20"/>
      <c r="K113" s="20"/>
      <c r="L113" s="20"/>
      <c r="M113" s="20"/>
      <c r="N113" s="20"/>
      <c r="O113" s="20"/>
      <c r="P113" s="2">
        <f t="shared" si="2"/>
        <v>1</v>
      </c>
      <c r="Q113" s="28"/>
    </row>
    <row r="114" spans="1:17" ht="13.5" thickBot="1">
      <c r="A114" s="156">
        <v>112</v>
      </c>
      <c r="B114" s="118" t="s">
        <v>1753</v>
      </c>
      <c r="C114" s="20">
        <v>1998</v>
      </c>
      <c r="D114" s="20" t="s">
        <v>1694</v>
      </c>
      <c r="E114" s="20"/>
      <c r="F114" s="20">
        <v>1</v>
      </c>
      <c r="G114" s="20"/>
      <c r="H114" s="20"/>
      <c r="I114" s="20"/>
      <c r="J114" s="20"/>
      <c r="K114" s="20"/>
      <c r="L114" s="20"/>
      <c r="M114" s="20"/>
      <c r="N114" s="20"/>
      <c r="O114" s="20"/>
      <c r="P114" s="2">
        <f t="shared" si="2"/>
        <v>1</v>
      </c>
      <c r="Q114" s="28"/>
    </row>
    <row r="115" spans="1:17" ht="13.5" thickBot="1">
      <c r="A115" s="156">
        <v>113</v>
      </c>
      <c r="B115" s="116" t="s">
        <v>635</v>
      </c>
      <c r="C115" s="2"/>
      <c r="D115" s="2" t="s">
        <v>629</v>
      </c>
      <c r="E115" s="2"/>
      <c r="F115" s="2"/>
      <c r="G115" s="2"/>
      <c r="H115" s="2"/>
      <c r="I115" s="2">
        <v>1</v>
      </c>
      <c r="J115" s="2"/>
      <c r="K115" s="2"/>
      <c r="L115" s="2"/>
      <c r="M115" s="2"/>
      <c r="N115" s="2"/>
      <c r="O115" s="2"/>
      <c r="P115" s="2">
        <v>1</v>
      </c>
      <c r="Q115" s="28"/>
    </row>
    <row r="116" spans="1:17" ht="26.25" thickBot="1">
      <c r="A116" s="156">
        <v>114</v>
      </c>
      <c r="B116" s="135" t="s">
        <v>636</v>
      </c>
      <c r="C116" s="20"/>
      <c r="D116" s="14" t="s">
        <v>634</v>
      </c>
      <c r="E116" s="20"/>
      <c r="F116" s="20"/>
      <c r="G116" s="20"/>
      <c r="H116" s="20">
        <v>1</v>
      </c>
      <c r="I116" s="20">
        <v>1</v>
      </c>
      <c r="J116" s="20"/>
      <c r="K116" s="20"/>
      <c r="L116" s="20"/>
      <c r="M116" s="20"/>
      <c r="N116" s="20"/>
      <c r="O116" s="20"/>
      <c r="P116" s="2">
        <v>1</v>
      </c>
      <c r="Q116" s="28"/>
    </row>
    <row r="117" spans="1:17" ht="13.5" thickBot="1">
      <c r="A117" s="156">
        <v>115</v>
      </c>
      <c r="B117" s="135" t="s">
        <v>641</v>
      </c>
      <c r="C117" s="20"/>
      <c r="D117" s="14" t="s">
        <v>638</v>
      </c>
      <c r="E117" s="20"/>
      <c r="F117" s="20"/>
      <c r="G117" s="20"/>
      <c r="H117" s="20"/>
      <c r="I117" s="20">
        <v>1</v>
      </c>
      <c r="J117" s="20"/>
      <c r="K117" s="20"/>
      <c r="L117" s="20"/>
      <c r="M117" s="20"/>
      <c r="N117" s="20"/>
      <c r="O117" s="20"/>
      <c r="P117" s="2">
        <v>1</v>
      </c>
      <c r="Q117" s="28"/>
    </row>
    <row r="118" spans="1:17" ht="13.5" thickBot="1">
      <c r="A118" s="156">
        <v>116</v>
      </c>
      <c r="B118" s="135" t="s">
        <v>643</v>
      </c>
      <c r="C118" s="20">
        <v>1998</v>
      </c>
      <c r="D118" s="126" t="s">
        <v>2299</v>
      </c>
      <c r="E118" s="20"/>
      <c r="F118" s="20"/>
      <c r="G118" s="20"/>
      <c r="H118" s="20"/>
      <c r="I118" s="20">
        <v>1</v>
      </c>
      <c r="J118" s="20"/>
      <c r="K118" s="20"/>
      <c r="L118" s="20"/>
      <c r="M118" s="20"/>
      <c r="N118" s="20"/>
      <c r="O118" s="20"/>
      <c r="P118" s="125">
        <v>1</v>
      </c>
      <c r="Q118" s="28"/>
    </row>
    <row r="119" spans="1:17" ht="13.5" thickBot="1">
      <c r="A119" s="156">
        <v>117</v>
      </c>
      <c r="B119" s="135" t="s">
        <v>644</v>
      </c>
      <c r="C119" s="20">
        <v>1996</v>
      </c>
      <c r="D119" s="14" t="s">
        <v>2299</v>
      </c>
      <c r="E119" s="20"/>
      <c r="F119" s="20"/>
      <c r="G119" s="20"/>
      <c r="H119" s="20">
        <v>1</v>
      </c>
      <c r="I119" s="20">
        <v>1</v>
      </c>
      <c r="J119" s="20"/>
      <c r="K119" s="20"/>
      <c r="L119" s="20"/>
      <c r="M119" s="20"/>
      <c r="N119" s="20"/>
      <c r="O119" s="20"/>
      <c r="P119" s="2">
        <v>1</v>
      </c>
      <c r="Q119" s="28"/>
    </row>
    <row r="120" spans="1:17" ht="13.5" thickBot="1">
      <c r="A120" s="156">
        <v>118</v>
      </c>
      <c r="B120" s="135" t="s">
        <v>645</v>
      </c>
      <c r="C120" s="20">
        <v>1997</v>
      </c>
      <c r="D120" s="14" t="s">
        <v>2299</v>
      </c>
      <c r="E120" s="20"/>
      <c r="F120" s="20"/>
      <c r="G120" s="20"/>
      <c r="H120" s="20"/>
      <c r="I120" s="20">
        <v>1</v>
      </c>
      <c r="J120" s="20"/>
      <c r="K120" s="20"/>
      <c r="L120" s="20"/>
      <c r="M120" s="20"/>
      <c r="N120" s="20"/>
      <c r="O120" s="20"/>
      <c r="P120" s="2">
        <v>1</v>
      </c>
      <c r="Q120" s="28"/>
    </row>
    <row r="121" spans="1:17" ht="13.5" thickBot="1">
      <c r="A121" s="156">
        <v>119</v>
      </c>
      <c r="B121" s="135" t="s">
        <v>374</v>
      </c>
      <c r="C121" s="20">
        <v>1998</v>
      </c>
      <c r="D121" s="20" t="s">
        <v>2299</v>
      </c>
      <c r="E121" s="20"/>
      <c r="F121" s="20"/>
      <c r="G121" s="20"/>
      <c r="H121" s="20"/>
      <c r="I121" s="20">
        <v>1</v>
      </c>
      <c r="J121" s="20"/>
      <c r="K121" s="20"/>
      <c r="L121" s="20"/>
      <c r="M121" s="20"/>
      <c r="N121" s="20"/>
      <c r="O121" s="20"/>
      <c r="P121" s="2">
        <v>1</v>
      </c>
      <c r="Q121" s="28"/>
    </row>
    <row r="122" spans="1:17" ht="13.5" thickBot="1">
      <c r="A122" s="156">
        <v>120</v>
      </c>
      <c r="B122" s="135" t="s">
        <v>646</v>
      </c>
      <c r="C122" s="20">
        <v>1998</v>
      </c>
      <c r="D122" s="20" t="s">
        <v>2299</v>
      </c>
      <c r="E122" s="20"/>
      <c r="F122" s="20"/>
      <c r="G122" s="20"/>
      <c r="H122" s="20">
        <v>1</v>
      </c>
      <c r="I122" s="20">
        <v>1</v>
      </c>
      <c r="J122" s="20"/>
      <c r="K122" s="20"/>
      <c r="L122" s="20"/>
      <c r="M122" s="20"/>
      <c r="N122" s="20"/>
      <c r="O122" s="20"/>
      <c r="P122" s="2">
        <v>1</v>
      </c>
      <c r="Q122" s="28"/>
    </row>
    <row r="123" spans="1:17" ht="13.5" thickBot="1">
      <c r="A123" s="156">
        <v>121</v>
      </c>
      <c r="B123" s="135" t="s">
        <v>647</v>
      </c>
      <c r="C123" s="20"/>
      <c r="D123" s="126" t="s">
        <v>2299</v>
      </c>
      <c r="E123" s="20"/>
      <c r="F123" s="20"/>
      <c r="G123" s="20"/>
      <c r="H123" s="20"/>
      <c r="I123" s="20">
        <v>1</v>
      </c>
      <c r="J123" s="20"/>
      <c r="K123" s="20"/>
      <c r="L123" s="20"/>
      <c r="M123" s="20"/>
      <c r="N123" s="126"/>
      <c r="O123" s="20"/>
      <c r="P123" s="125">
        <v>1</v>
      </c>
      <c r="Q123" s="28"/>
    </row>
    <row r="124" spans="1:17" ht="26.25" thickBot="1">
      <c r="A124" s="156">
        <v>122</v>
      </c>
      <c r="B124" s="135" t="s">
        <v>648</v>
      </c>
      <c r="C124" s="14"/>
      <c r="D124" s="14" t="s">
        <v>2299</v>
      </c>
      <c r="E124" s="20"/>
      <c r="F124" s="20"/>
      <c r="G124" s="20"/>
      <c r="H124" s="20">
        <v>1</v>
      </c>
      <c r="I124" s="20">
        <v>1</v>
      </c>
      <c r="J124" s="20"/>
      <c r="K124" s="29"/>
      <c r="L124" s="20"/>
      <c r="M124" s="20"/>
      <c r="N124" s="20"/>
      <c r="O124" s="20"/>
      <c r="P124" s="2">
        <v>1</v>
      </c>
      <c r="Q124" s="28"/>
    </row>
    <row r="125" spans="1:17" ht="13.5" thickBot="1">
      <c r="A125" s="156">
        <v>123</v>
      </c>
      <c r="B125" s="116" t="s">
        <v>649</v>
      </c>
      <c r="C125" s="2"/>
      <c r="D125" s="2" t="s">
        <v>2299</v>
      </c>
      <c r="E125" s="2"/>
      <c r="F125" s="2"/>
      <c r="G125" s="2"/>
      <c r="H125" s="2"/>
      <c r="I125" s="2">
        <v>1</v>
      </c>
      <c r="J125" s="2"/>
      <c r="K125" s="125"/>
      <c r="L125" s="2"/>
      <c r="M125" s="2"/>
      <c r="N125" s="2"/>
      <c r="O125" s="2"/>
      <c r="P125" s="2">
        <v>1</v>
      </c>
      <c r="Q125" s="28"/>
    </row>
    <row r="126" spans="1:17" ht="13.5" thickBot="1">
      <c r="A126" s="156">
        <v>124</v>
      </c>
      <c r="B126" s="118" t="s">
        <v>650</v>
      </c>
      <c r="C126" s="20"/>
      <c r="D126" s="20" t="s">
        <v>629</v>
      </c>
      <c r="E126" s="20"/>
      <c r="F126" s="20"/>
      <c r="G126" s="20"/>
      <c r="H126" s="20"/>
      <c r="I126" s="20">
        <v>1</v>
      </c>
      <c r="J126" s="20"/>
      <c r="K126" s="29"/>
      <c r="L126" s="20"/>
      <c r="M126" s="20"/>
      <c r="N126" s="20"/>
      <c r="O126" s="20"/>
      <c r="P126" s="2">
        <v>1</v>
      </c>
      <c r="Q126" s="28"/>
    </row>
    <row r="127" spans="1:17" ht="13.5" thickBot="1">
      <c r="A127" s="156">
        <v>125</v>
      </c>
      <c r="B127" s="116" t="s">
        <v>651</v>
      </c>
      <c r="C127" s="2"/>
      <c r="D127" s="2" t="s">
        <v>629</v>
      </c>
      <c r="E127" s="2"/>
      <c r="F127" s="2"/>
      <c r="G127" s="2"/>
      <c r="H127" s="2"/>
      <c r="I127" s="2">
        <v>1</v>
      </c>
      <c r="J127" s="2"/>
      <c r="K127" s="2"/>
      <c r="L127" s="2"/>
      <c r="M127" s="2"/>
      <c r="N127" s="2"/>
      <c r="O127" s="2"/>
      <c r="P127" s="2">
        <v>1</v>
      </c>
      <c r="Q127" s="28"/>
    </row>
    <row r="128" spans="1:17" ht="13.5" thickBot="1">
      <c r="A128" s="156">
        <v>126</v>
      </c>
      <c r="B128" s="116" t="s">
        <v>652</v>
      </c>
      <c r="C128" s="2"/>
      <c r="D128" s="2" t="s">
        <v>634</v>
      </c>
      <c r="E128" s="2"/>
      <c r="F128" s="2"/>
      <c r="G128" s="2"/>
      <c r="H128" s="2"/>
      <c r="I128" s="2">
        <v>1</v>
      </c>
      <c r="J128" s="2"/>
      <c r="K128" s="2"/>
      <c r="L128" s="2"/>
      <c r="M128" s="2"/>
      <c r="N128" s="2"/>
      <c r="O128" s="2"/>
      <c r="P128" s="2">
        <v>1</v>
      </c>
      <c r="Q128" s="28"/>
    </row>
    <row r="129" spans="1:17" ht="13.5" thickBot="1">
      <c r="A129" s="156">
        <v>127</v>
      </c>
      <c r="B129" s="116" t="s">
        <v>715</v>
      </c>
      <c r="C129" s="2"/>
      <c r="D129" s="2" t="s">
        <v>711</v>
      </c>
      <c r="E129" s="2"/>
      <c r="F129" s="2"/>
      <c r="G129" s="2"/>
      <c r="H129" s="2">
        <v>1</v>
      </c>
      <c r="I129" s="2"/>
      <c r="J129" s="2">
        <v>1</v>
      </c>
      <c r="K129" s="2"/>
      <c r="L129" s="2"/>
      <c r="M129" s="2"/>
      <c r="N129" s="2"/>
      <c r="O129" s="2"/>
      <c r="P129" s="2">
        <v>1</v>
      </c>
      <c r="Q129" s="28"/>
    </row>
    <row r="130" spans="1:17" ht="13.5" thickBot="1">
      <c r="A130" s="156">
        <v>128</v>
      </c>
      <c r="B130" s="116" t="s">
        <v>719</v>
      </c>
      <c r="C130" s="2">
        <v>1998</v>
      </c>
      <c r="D130" s="2" t="s">
        <v>2299</v>
      </c>
      <c r="E130" s="2"/>
      <c r="F130" s="2"/>
      <c r="G130" s="2"/>
      <c r="H130" s="2"/>
      <c r="I130" s="2"/>
      <c r="J130" s="2">
        <v>1</v>
      </c>
      <c r="K130" s="2"/>
      <c r="L130" s="2"/>
      <c r="M130" s="2"/>
      <c r="N130" s="2"/>
      <c r="O130" s="2"/>
      <c r="P130" s="2">
        <v>1</v>
      </c>
      <c r="Q130" s="28"/>
    </row>
    <row r="131" spans="1:17" ht="13.5" thickBot="1">
      <c r="A131" s="156">
        <v>129</v>
      </c>
      <c r="B131" s="135" t="s">
        <v>1113</v>
      </c>
      <c r="C131" s="20"/>
      <c r="D131" s="20" t="s">
        <v>1103</v>
      </c>
      <c r="E131" s="20"/>
      <c r="F131" s="20"/>
      <c r="G131" s="20"/>
      <c r="H131" s="20"/>
      <c r="I131" s="20"/>
      <c r="J131" s="20"/>
      <c r="K131" s="20"/>
      <c r="L131" s="20"/>
      <c r="M131" s="20"/>
      <c r="N131" s="20">
        <v>1</v>
      </c>
      <c r="O131" s="20"/>
      <c r="P131" s="2">
        <v>1</v>
      </c>
      <c r="Q131" s="28"/>
    </row>
    <row r="132" spans="1:17" ht="13.5" thickBot="1">
      <c r="A132" s="156">
        <v>130</v>
      </c>
      <c r="B132" s="135" t="s">
        <v>1114</v>
      </c>
      <c r="C132" s="20"/>
      <c r="D132" s="20" t="s">
        <v>1103</v>
      </c>
      <c r="E132" s="20"/>
      <c r="F132" s="20"/>
      <c r="G132" s="20"/>
      <c r="H132" s="20"/>
      <c r="I132" s="20"/>
      <c r="J132" s="20"/>
      <c r="K132" s="20"/>
      <c r="L132" s="20"/>
      <c r="M132" s="20"/>
      <c r="N132" s="20">
        <v>1</v>
      </c>
      <c r="O132" s="20"/>
      <c r="P132" s="2">
        <v>1</v>
      </c>
      <c r="Q132" s="28"/>
    </row>
    <row r="133" spans="1:17" ht="13.5" thickBot="1">
      <c r="A133" s="156">
        <v>131</v>
      </c>
      <c r="B133" s="135" t="s">
        <v>1116</v>
      </c>
      <c r="C133" s="20"/>
      <c r="D133" s="20" t="s">
        <v>1103</v>
      </c>
      <c r="E133" s="20"/>
      <c r="F133" s="20"/>
      <c r="G133" s="20"/>
      <c r="H133" s="20"/>
      <c r="I133" s="20"/>
      <c r="J133" s="20"/>
      <c r="K133" s="20"/>
      <c r="L133" s="20"/>
      <c r="M133" s="20"/>
      <c r="N133" s="20">
        <v>1</v>
      </c>
      <c r="O133" s="20"/>
      <c r="P133" s="2">
        <v>1</v>
      </c>
      <c r="Q133" s="28"/>
    </row>
    <row r="134" spans="1:17" ht="13.5" thickBot="1">
      <c r="A134" s="156">
        <v>132</v>
      </c>
      <c r="B134" s="135" t="s">
        <v>1117</v>
      </c>
      <c r="C134" s="20"/>
      <c r="D134" s="20" t="s">
        <v>1103</v>
      </c>
      <c r="E134" s="20"/>
      <c r="F134" s="20"/>
      <c r="G134" s="20"/>
      <c r="H134" s="20"/>
      <c r="I134" s="20"/>
      <c r="J134" s="20"/>
      <c r="K134" s="20"/>
      <c r="L134" s="20"/>
      <c r="M134" s="20"/>
      <c r="N134" s="20">
        <v>1</v>
      </c>
      <c r="O134" s="20"/>
      <c r="P134" s="2">
        <v>1</v>
      </c>
      <c r="Q134" s="28"/>
    </row>
    <row r="135" spans="1:17" ht="13.5" thickBot="1">
      <c r="A135" s="156">
        <v>133</v>
      </c>
      <c r="B135" s="135" t="s">
        <v>1164</v>
      </c>
      <c r="C135" s="20"/>
      <c r="D135" s="20" t="s">
        <v>1656</v>
      </c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>
        <v>1</v>
      </c>
      <c r="P135" s="2">
        <v>1</v>
      </c>
      <c r="Q135" s="28"/>
    </row>
    <row r="136" spans="1:17" ht="13.5" thickBot="1">
      <c r="A136" s="156">
        <v>134</v>
      </c>
      <c r="B136" s="135" t="s">
        <v>1165</v>
      </c>
      <c r="C136" s="20"/>
      <c r="D136" s="20" t="s">
        <v>1166</v>
      </c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>
        <v>1</v>
      </c>
      <c r="P136" s="2">
        <v>1</v>
      </c>
      <c r="Q136" s="28"/>
    </row>
    <row r="137" spans="1:17" ht="13.5" thickBot="1">
      <c r="A137" s="156">
        <v>135</v>
      </c>
      <c r="B137" s="135" t="s">
        <v>1167</v>
      </c>
      <c r="C137" s="20"/>
      <c r="D137" s="20" t="s">
        <v>1166</v>
      </c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>
        <v>1</v>
      </c>
      <c r="P137" s="2">
        <v>1</v>
      </c>
      <c r="Q137" s="28"/>
    </row>
    <row r="138" spans="1:17" ht="13.5" thickBot="1">
      <c r="A138" s="156">
        <v>136</v>
      </c>
      <c r="B138" s="135" t="s">
        <v>1168</v>
      </c>
      <c r="C138" s="126"/>
      <c r="D138" s="126" t="s">
        <v>1169</v>
      </c>
      <c r="E138" s="20"/>
      <c r="F138" s="20"/>
      <c r="G138" s="20"/>
      <c r="H138" s="20"/>
      <c r="I138" s="20"/>
      <c r="J138" s="20"/>
      <c r="K138" s="20"/>
      <c r="L138" s="20"/>
      <c r="M138" s="126"/>
      <c r="N138" s="20"/>
      <c r="O138" s="20">
        <v>1</v>
      </c>
      <c r="P138" s="125">
        <v>1</v>
      </c>
      <c r="Q138" s="28"/>
    </row>
    <row r="139" spans="1:17" ht="13.5" thickBot="1">
      <c r="A139" s="156">
        <v>137</v>
      </c>
      <c r="B139" s="135" t="s">
        <v>1170</v>
      </c>
      <c r="C139" s="126"/>
      <c r="D139" s="126" t="s">
        <v>1166</v>
      </c>
      <c r="E139" s="20"/>
      <c r="F139" s="20"/>
      <c r="G139" s="20"/>
      <c r="H139" s="20"/>
      <c r="I139" s="20"/>
      <c r="J139" s="20"/>
      <c r="K139" s="20"/>
      <c r="L139" s="20"/>
      <c r="M139" s="126"/>
      <c r="N139" s="20"/>
      <c r="O139" s="20">
        <v>1</v>
      </c>
      <c r="P139" s="125">
        <v>1</v>
      </c>
      <c r="Q139" s="28"/>
    </row>
    <row r="140" spans="1:17" ht="13.5" thickBot="1">
      <c r="A140" s="156">
        <v>138</v>
      </c>
      <c r="B140" s="135" t="s">
        <v>1171</v>
      </c>
      <c r="C140" s="126"/>
      <c r="D140" s="126" t="s">
        <v>1166</v>
      </c>
      <c r="E140" s="20"/>
      <c r="F140" s="20"/>
      <c r="G140" s="20"/>
      <c r="H140" s="20"/>
      <c r="I140" s="20"/>
      <c r="J140" s="20"/>
      <c r="K140" s="20"/>
      <c r="L140" s="20"/>
      <c r="M140" s="126"/>
      <c r="N140" s="20"/>
      <c r="O140" s="20">
        <v>1</v>
      </c>
      <c r="P140" s="125">
        <v>1</v>
      </c>
      <c r="Q140" s="28"/>
    </row>
    <row r="141" spans="1:17" ht="13.5" thickBot="1">
      <c r="A141" s="156">
        <v>139</v>
      </c>
      <c r="B141" s="135" t="s">
        <v>1172</v>
      </c>
      <c r="C141" s="126"/>
      <c r="D141" s="126" t="s">
        <v>1166</v>
      </c>
      <c r="E141" s="20"/>
      <c r="F141" s="20"/>
      <c r="G141" s="20"/>
      <c r="H141" s="20"/>
      <c r="I141" s="20"/>
      <c r="J141" s="20"/>
      <c r="K141" s="20"/>
      <c r="L141" s="20"/>
      <c r="M141" s="126"/>
      <c r="N141" s="20"/>
      <c r="O141" s="20">
        <v>1</v>
      </c>
      <c r="P141" s="125">
        <v>1</v>
      </c>
      <c r="Q141" s="28"/>
    </row>
    <row r="142" spans="1:17" ht="13.5" thickBot="1">
      <c r="A142" s="156">
        <v>140</v>
      </c>
      <c r="B142" s="135" t="s">
        <v>1173</v>
      </c>
      <c r="C142" s="126"/>
      <c r="D142" s="126" t="s">
        <v>1697</v>
      </c>
      <c r="E142" s="20"/>
      <c r="F142" s="20"/>
      <c r="G142" s="20"/>
      <c r="H142" s="20"/>
      <c r="I142" s="20"/>
      <c r="J142" s="20"/>
      <c r="K142" s="20"/>
      <c r="L142" s="20"/>
      <c r="M142" s="126"/>
      <c r="N142" s="20"/>
      <c r="O142" s="20">
        <v>1</v>
      </c>
      <c r="P142" s="125">
        <v>1</v>
      </c>
      <c r="Q142" s="28"/>
    </row>
    <row r="143" spans="1:17" ht="13.5" thickBot="1">
      <c r="A143" s="156">
        <v>141</v>
      </c>
      <c r="B143" s="135" t="s">
        <v>1174</v>
      </c>
      <c r="C143" s="126"/>
      <c r="D143" s="126" t="s">
        <v>1166</v>
      </c>
      <c r="E143" s="20"/>
      <c r="F143" s="20"/>
      <c r="G143" s="20"/>
      <c r="H143" s="20"/>
      <c r="I143" s="20"/>
      <c r="J143" s="20"/>
      <c r="K143" s="20"/>
      <c r="L143" s="20"/>
      <c r="M143" s="126"/>
      <c r="N143" s="20"/>
      <c r="O143" s="20">
        <v>1</v>
      </c>
      <c r="P143" s="125">
        <v>1</v>
      </c>
      <c r="Q143" s="28"/>
    </row>
    <row r="144" spans="1:17" ht="13.5" thickBot="1">
      <c r="A144" s="156">
        <v>142</v>
      </c>
      <c r="B144" s="135" t="s">
        <v>1175</v>
      </c>
      <c r="C144" s="126"/>
      <c r="D144" s="126" t="s">
        <v>1166</v>
      </c>
      <c r="E144" s="20"/>
      <c r="F144" s="20"/>
      <c r="G144" s="20"/>
      <c r="H144" s="20"/>
      <c r="I144" s="20"/>
      <c r="J144" s="20"/>
      <c r="K144" s="20"/>
      <c r="L144" s="20"/>
      <c r="M144" s="126"/>
      <c r="N144" s="20"/>
      <c r="O144" s="20">
        <v>1</v>
      </c>
      <c r="P144" s="125">
        <v>1</v>
      </c>
      <c r="Q144" s="28"/>
    </row>
    <row r="145" spans="1:17" ht="13.5" thickBot="1">
      <c r="A145" s="156">
        <v>143</v>
      </c>
      <c r="B145" s="135" t="s">
        <v>1176</v>
      </c>
      <c r="C145" s="126"/>
      <c r="D145" s="126" t="s">
        <v>1166</v>
      </c>
      <c r="E145" s="20"/>
      <c r="F145" s="20"/>
      <c r="G145" s="20"/>
      <c r="H145" s="20"/>
      <c r="I145" s="20"/>
      <c r="J145" s="20"/>
      <c r="K145" s="20"/>
      <c r="L145" s="20"/>
      <c r="M145" s="126"/>
      <c r="N145" s="20"/>
      <c r="O145" s="20">
        <v>1</v>
      </c>
      <c r="P145" s="125">
        <v>1</v>
      </c>
      <c r="Q145" s="28"/>
    </row>
    <row r="146" spans="1:17" ht="13.5" thickBot="1">
      <c r="A146" s="156">
        <v>144</v>
      </c>
      <c r="B146" s="135" t="s">
        <v>1224</v>
      </c>
      <c r="C146" s="20"/>
      <c r="D146" s="126"/>
      <c r="E146" s="20"/>
      <c r="F146" s="20"/>
      <c r="G146" s="20"/>
      <c r="H146" s="20"/>
      <c r="I146" s="20"/>
      <c r="J146" s="20"/>
      <c r="K146" s="20"/>
      <c r="L146" s="20"/>
      <c r="M146" s="20">
        <v>1</v>
      </c>
      <c r="N146" s="126"/>
      <c r="O146" s="20"/>
      <c r="P146" s="125">
        <v>1</v>
      </c>
      <c r="Q146" s="28"/>
    </row>
    <row r="147" spans="1:17" ht="13.5" thickBot="1">
      <c r="A147" s="156">
        <v>145</v>
      </c>
      <c r="B147" s="135" t="s">
        <v>1228</v>
      </c>
      <c r="C147" s="20">
        <v>1998</v>
      </c>
      <c r="D147" s="126" t="s">
        <v>1697</v>
      </c>
      <c r="E147" s="20"/>
      <c r="F147" s="20"/>
      <c r="G147" s="20"/>
      <c r="H147" s="20"/>
      <c r="I147" s="20"/>
      <c r="J147" s="20"/>
      <c r="K147" s="20"/>
      <c r="L147" s="20">
        <v>1</v>
      </c>
      <c r="M147" s="20">
        <v>1</v>
      </c>
      <c r="N147" s="126"/>
      <c r="O147" s="20"/>
      <c r="P147" s="125">
        <v>1</v>
      </c>
      <c r="Q147" s="28"/>
    </row>
    <row r="148" spans="1:17" ht="13.5" thickBot="1">
      <c r="A148" s="156">
        <v>146</v>
      </c>
      <c r="B148" s="135" t="s">
        <v>1224</v>
      </c>
      <c r="C148" s="20"/>
      <c r="D148" s="126"/>
      <c r="E148" s="20"/>
      <c r="F148" s="20"/>
      <c r="G148" s="20"/>
      <c r="H148" s="20"/>
      <c r="I148" s="20"/>
      <c r="J148" s="20"/>
      <c r="K148" s="20"/>
      <c r="L148" s="20"/>
      <c r="M148" s="20">
        <v>1</v>
      </c>
      <c r="N148" s="126"/>
      <c r="O148" s="20"/>
      <c r="P148" s="125">
        <v>1</v>
      </c>
      <c r="Q148" s="28"/>
    </row>
    <row r="149" spans="1:17" ht="13.5" thickBot="1">
      <c r="A149" s="156">
        <v>147</v>
      </c>
      <c r="B149" s="135" t="s">
        <v>1293</v>
      </c>
      <c r="C149" s="20">
        <v>1998</v>
      </c>
      <c r="D149" s="126" t="s">
        <v>1616</v>
      </c>
      <c r="E149" s="20"/>
      <c r="F149" s="20"/>
      <c r="G149" s="20"/>
      <c r="H149" s="20"/>
      <c r="I149" s="20"/>
      <c r="J149" s="20"/>
      <c r="K149" s="20"/>
      <c r="L149" s="20">
        <v>1</v>
      </c>
      <c r="M149" s="20"/>
      <c r="N149" s="126"/>
      <c r="O149" s="20"/>
      <c r="P149" s="125">
        <v>1</v>
      </c>
      <c r="Q149" s="28"/>
    </row>
    <row r="150" spans="1:17" ht="13.5" thickBot="1">
      <c r="A150" s="156">
        <v>148</v>
      </c>
      <c r="B150" s="135" t="s">
        <v>1294</v>
      </c>
      <c r="C150" s="20">
        <v>1997</v>
      </c>
      <c r="D150" s="126" t="s">
        <v>1528</v>
      </c>
      <c r="E150" s="20"/>
      <c r="F150" s="20"/>
      <c r="G150" s="20"/>
      <c r="H150" s="20"/>
      <c r="I150" s="20"/>
      <c r="J150" s="20"/>
      <c r="K150" s="20"/>
      <c r="L150" s="20">
        <v>1</v>
      </c>
      <c r="M150" s="20"/>
      <c r="N150" s="126"/>
      <c r="O150" s="20"/>
      <c r="P150" s="125">
        <v>1</v>
      </c>
      <c r="Q150" s="28"/>
    </row>
    <row r="151" spans="1:17" ht="13.5" thickBot="1">
      <c r="A151" s="156">
        <v>149</v>
      </c>
      <c r="B151" s="135" t="s">
        <v>1295</v>
      </c>
      <c r="C151" s="20">
        <v>1997</v>
      </c>
      <c r="D151" s="126" t="s">
        <v>1528</v>
      </c>
      <c r="E151" s="20"/>
      <c r="F151" s="20"/>
      <c r="G151" s="20"/>
      <c r="H151" s="20"/>
      <c r="I151" s="20"/>
      <c r="J151" s="20"/>
      <c r="K151" s="20"/>
      <c r="L151" s="20">
        <v>1</v>
      </c>
      <c r="M151" s="20"/>
      <c r="N151" s="126"/>
      <c r="O151" s="20"/>
      <c r="P151" s="125">
        <v>1</v>
      </c>
      <c r="Q151" s="28"/>
    </row>
    <row r="152" spans="1:17" ht="13.5" thickBot="1">
      <c r="A152" s="156">
        <v>150</v>
      </c>
      <c r="B152" s="135"/>
      <c r="C152" s="20" t="s">
        <v>453</v>
      </c>
      <c r="D152" s="14" t="s">
        <v>453</v>
      </c>
      <c r="E152" s="20"/>
      <c r="F152" s="20" t="s">
        <v>453</v>
      </c>
      <c r="G152" s="20"/>
      <c r="H152" s="20"/>
      <c r="I152" s="20"/>
      <c r="J152" s="20"/>
      <c r="K152" s="20"/>
      <c r="L152" s="20"/>
      <c r="M152" s="20"/>
      <c r="N152" s="20"/>
      <c r="O152" s="20"/>
      <c r="P152" s="2">
        <f>SUM(E152:O152)</f>
        <v>0</v>
      </c>
      <c r="Q152" s="28"/>
    </row>
    <row r="153" spans="1:17" ht="13.5" thickBot="1">
      <c r="A153" s="156">
        <v>151</v>
      </c>
      <c r="B153" s="135" t="s">
        <v>783</v>
      </c>
      <c r="C153" s="20">
        <v>1997</v>
      </c>
      <c r="D153" s="20" t="s">
        <v>784</v>
      </c>
      <c r="E153" s="20"/>
      <c r="F153" s="20"/>
      <c r="G153" s="20"/>
      <c r="H153" s="20">
        <v>10</v>
      </c>
      <c r="I153" s="20"/>
      <c r="J153" s="20"/>
      <c r="K153" s="20"/>
      <c r="L153" s="20"/>
      <c r="M153" s="20"/>
      <c r="N153" s="20"/>
      <c r="O153" s="20"/>
      <c r="P153" s="2"/>
      <c r="Q153" s="28"/>
    </row>
    <row r="154" spans="1:17" ht="13.5" thickBot="1">
      <c r="A154" s="156">
        <v>152</v>
      </c>
      <c r="B154" s="116" t="s">
        <v>786</v>
      </c>
      <c r="C154" s="2">
        <v>1996</v>
      </c>
      <c r="D154" s="2" t="s">
        <v>711</v>
      </c>
      <c r="E154" s="2"/>
      <c r="F154" s="2"/>
      <c r="G154" s="2"/>
      <c r="H154" s="2">
        <v>1</v>
      </c>
      <c r="I154" s="2"/>
      <c r="J154" s="2"/>
      <c r="K154" s="2"/>
      <c r="L154" s="2"/>
      <c r="M154" s="2"/>
      <c r="N154" s="2"/>
      <c r="O154" s="2"/>
      <c r="P154" s="2"/>
      <c r="Q154" s="28"/>
    </row>
    <row r="155" spans="1:17" ht="13.5" thickBot="1">
      <c r="A155" s="156">
        <v>153</v>
      </c>
      <c r="B155" s="118" t="s">
        <v>787</v>
      </c>
      <c r="C155" s="20">
        <v>1998</v>
      </c>
      <c r="D155" s="20" t="s">
        <v>711</v>
      </c>
      <c r="E155" s="20"/>
      <c r="F155" s="20"/>
      <c r="G155" s="20"/>
      <c r="H155" s="20">
        <v>1</v>
      </c>
      <c r="I155" s="20"/>
      <c r="J155" s="20"/>
      <c r="K155" s="20"/>
      <c r="L155" s="20"/>
      <c r="M155" s="20"/>
      <c r="N155" s="20"/>
      <c r="O155" s="20"/>
      <c r="P155" s="2"/>
      <c r="Q155" s="28"/>
    </row>
    <row r="156" spans="1:17" ht="13.5" thickBot="1">
      <c r="A156" s="156">
        <v>154</v>
      </c>
      <c r="B156" s="116" t="s">
        <v>788</v>
      </c>
      <c r="C156" s="2">
        <v>1998</v>
      </c>
      <c r="D156" s="2" t="s">
        <v>790</v>
      </c>
      <c r="E156" s="2"/>
      <c r="F156" s="2"/>
      <c r="G156" s="2"/>
      <c r="H156" s="2">
        <v>1</v>
      </c>
      <c r="I156" s="2"/>
      <c r="J156" s="2"/>
      <c r="K156" s="2"/>
      <c r="L156" s="2"/>
      <c r="M156" s="2"/>
      <c r="N156" s="2"/>
      <c r="O156" s="2"/>
      <c r="P156" s="2"/>
      <c r="Q156" s="28"/>
    </row>
    <row r="157" spans="1:17" ht="13.5" thickBot="1">
      <c r="A157" s="156">
        <v>155</v>
      </c>
      <c r="B157" s="116" t="s">
        <v>789</v>
      </c>
      <c r="C157" s="2">
        <v>1998</v>
      </c>
      <c r="D157" s="2" t="s">
        <v>790</v>
      </c>
      <c r="E157" s="2"/>
      <c r="F157" s="2"/>
      <c r="G157" s="2"/>
      <c r="H157" s="2">
        <v>1</v>
      </c>
      <c r="I157" s="2"/>
      <c r="J157" s="2"/>
      <c r="K157" s="2"/>
      <c r="L157" s="2"/>
      <c r="M157" s="2"/>
      <c r="N157" s="2"/>
      <c r="O157" s="2"/>
      <c r="P157" s="2"/>
      <c r="Q157" s="28"/>
    </row>
    <row r="158" spans="1:17" ht="13.5" thickBot="1">
      <c r="A158" s="156">
        <v>156</v>
      </c>
      <c r="B158" s="116" t="s">
        <v>791</v>
      </c>
      <c r="C158" s="2">
        <v>1996</v>
      </c>
      <c r="D158" s="2" t="s">
        <v>2045</v>
      </c>
      <c r="E158" s="2"/>
      <c r="F158" s="2"/>
      <c r="G158" s="2"/>
      <c r="H158" s="2">
        <v>1</v>
      </c>
      <c r="I158" s="2"/>
      <c r="J158" s="2"/>
      <c r="K158" s="2"/>
      <c r="L158" s="2"/>
      <c r="M158" s="2"/>
      <c r="N158" s="2"/>
      <c r="O158" s="2"/>
      <c r="P158" s="2"/>
      <c r="Q158" s="28"/>
    </row>
    <row r="159" spans="1:17" ht="13.5" thickBot="1">
      <c r="A159" s="156">
        <v>157</v>
      </c>
      <c r="B159" s="116" t="s">
        <v>792</v>
      </c>
      <c r="C159" s="2">
        <v>1997</v>
      </c>
      <c r="D159" s="2" t="s">
        <v>714</v>
      </c>
      <c r="E159" s="2"/>
      <c r="F159" s="2"/>
      <c r="G159" s="2"/>
      <c r="H159" s="2">
        <v>1</v>
      </c>
      <c r="I159" s="2"/>
      <c r="J159" s="2"/>
      <c r="K159" s="2"/>
      <c r="L159" s="2"/>
      <c r="M159" s="2"/>
      <c r="N159" s="2"/>
      <c r="O159" s="2"/>
      <c r="P159" s="2"/>
      <c r="Q159" s="28"/>
    </row>
    <row r="160" spans="1:17" ht="13.5" thickBot="1">
      <c r="A160" s="156">
        <v>158</v>
      </c>
      <c r="B160" s="118" t="s">
        <v>794</v>
      </c>
      <c r="C160" s="20">
        <v>1996</v>
      </c>
      <c r="D160" s="20" t="s">
        <v>2299</v>
      </c>
      <c r="E160" s="20"/>
      <c r="F160" s="20"/>
      <c r="G160" s="20"/>
      <c r="H160" s="20">
        <v>1</v>
      </c>
      <c r="I160" s="20"/>
      <c r="J160" s="20"/>
      <c r="K160" s="20"/>
      <c r="L160" s="20"/>
      <c r="M160" s="20"/>
      <c r="N160" s="20"/>
      <c r="O160" s="20"/>
      <c r="P160" s="2"/>
      <c r="Q160" s="28"/>
    </row>
    <row r="161" spans="1:17" ht="13.5" thickBot="1">
      <c r="A161" s="156">
        <v>159</v>
      </c>
      <c r="B161" s="116" t="s">
        <v>796</v>
      </c>
      <c r="C161" s="2">
        <v>1998</v>
      </c>
      <c r="D161" s="2" t="s">
        <v>2299</v>
      </c>
      <c r="E161" s="2"/>
      <c r="F161" s="2"/>
      <c r="G161" s="2"/>
      <c r="H161" s="2">
        <v>1</v>
      </c>
      <c r="I161" s="2"/>
      <c r="J161" s="2"/>
      <c r="K161" s="2"/>
      <c r="L161" s="2">
        <v>1</v>
      </c>
      <c r="M161" s="2"/>
      <c r="N161" s="2"/>
      <c r="O161" s="2"/>
      <c r="P161" s="2"/>
      <c r="Q161" s="28"/>
    </row>
    <row r="162" spans="1:17" ht="13.5" thickBot="1">
      <c r="A162" s="156">
        <v>160</v>
      </c>
      <c r="B162" s="116" t="s">
        <v>798</v>
      </c>
      <c r="C162" s="2">
        <v>1997</v>
      </c>
      <c r="D162" s="2" t="s">
        <v>2299</v>
      </c>
      <c r="E162" s="2"/>
      <c r="F162" s="2"/>
      <c r="G162" s="2"/>
      <c r="H162" s="2">
        <v>1</v>
      </c>
      <c r="I162" s="2"/>
      <c r="J162" s="2"/>
      <c r="K162" s="2"/>
      <c r="L162" s="2"/>
      <c r="M162" s="2"/>
      <c r="N162" s="2"/>
      <c r="O162" s="2"/>
      <c r="P162" s="2"/>
      <c r="Q162" s="28"/>
    </row>
    <row r="163" spans="1:17" ht="13.5" thickBot="1">
      <c r="A163" s="156">
        <v>161</v>
      </c>
      <c r="B163" s="116" t="s">
        <v>799</v>
      </c>
      <c r="C163" s="2">
        <v>1997</v>
      </c>
      <c r="D163" s="2" t="s">
        <v>2299</v>
      </c>
      <c r="E163" s="2"/>
      <c r="F163" s="2"/>
      <c r="G163" s="2"/>
      <c r="H163" s="2">
        <v>1</v>
      </c>
      <c r="I163" s="2"/>
      <c r="J163" s="2"/>
      <c r="K163" s="2"/>
      <c r="L163" s="2"/>
      <c r="M163" s="2"/>
      <c r="N163" s="2"/>
      <c r="O163" s="2"/>
      <c r="P163" s="2"/>
      <c r="Q163" s="28"/>
    </row>
    <row r="164" spans="1:17" ht="13.5" thickBot="1">
      <c r="A164" s="156">
        <v>162</v>
      </c>
      <c r="B164" s="116" t="s">
        <v>800</v>
      </c>
      <c r="C164" s="2">
        <v>1997</v>
      </c>
      <c r="D164" s="2" t="s">
        <v>2299</v>
      </c>
      <c r="E164" s="2"/>
      <c r="F164" s="2"/>
      <c r="G164" s="2"/>
      <c r="H164" s="2">
        <v>1</v>
      </c>
      <c r="I164" s="2"/>
      <c r="J164" s="2"/>
      <c r="K164" s="2"/>
      <c r="L164" s="2"/>
      <c r="M164" s="2"/>
      <c r="N164" s="2"/>
      <c r="O164" s="2"/>
      <c r="P164" s="2"/>
      <c r="Q164" s="28"/>
    </row>
    <row r="165" spans="1:17" ht="13.5" thickBot="1">
      <c r="A165" s="156">
        <v>163</v>
      </c>
      <c r="B165" s="116" t="s">
        <v>801</v>
      </c>
      <c r="C165" s="2">
        <v>1997</v>
      </c>
      <c r="D165" s="2" t="s">
        <v>2299</v>
      </c>
      <c r="E165" s="2"/>
      <c r="F165" s="2"/>
      <c r="G165" s="2"/>
      <c r="H165" s="2">
        <v>1</v>
      </c>
      <c r="I165" s="2"/>
      <c r="J165" s="2"/>
      <c r="K165" s="2"/>
      <c r="L165" s="2"/>
      <c r="M165" s="2"/>
      <c r="N165" s="2"/>
      <c r="O165" s="2"/>
      <c r="P165" s="2"/>
      <c r="Q165" s="28"/>
    </row>
    <row r="166" spans="1:17" ht="13.5" thickBot="1">
      <c r="A166" s="156">
        <v>164</v>
      </c>
      <c r="B166" s="116" t="s">
        <v>802</v>
      </c>
      <c r="C166" s="2">
        <v>1996</v>
      </c>
      <c r="D166" s="2" t="s">
        <v>2299</v>
      </c>
      <c r="E166" s="2"/>
      <c r="F166" s="2"/>
      <c r="G166" s="2"/>
      <c r="H166" s="2">
        <v>1</v>
      </c>
      <c r="I166" s="2"/>
      <c r="J166" s="2"/>
      <c r="K166" s="2"/>
      <c r="L166" s="2"/>
      <c r="M166" s="2"/>
      <c r="N166" s="2"/>
      <c r="O166" s="2"/>
      <c r="P166" s="2"/>
      <c r="Q166" s="28"/>
    </row>
    <row r="167" spans="1:17" ht="13.5" thickBot="1">
      <c r="A167" s="156">
        <v>165</v>
      </c>
      <c r="B167" s="116" t="s">
        <v>803</v>
      </c>
      <c r="C167" s="2">
        <v>1997</v>
      </c>
      <c r="D167" s="2" t="s">
        <v>2299</v>
      </c>
      <c r="E167" s="2"/>
      <c r="F167" s="2"/>
      <c r="G167" s="2"/>
      <c r="H167" s="2">
        <v>1</v>
      </c>
      <c r="I167" s="2"/>
      <c r="J167" s="2"/>
      <c r="K167" s="2"/>
      <c r="L167" s="2"/>
      <c r="M167" s="2"/>
      <c r="N167" s="2"/>
      <c r="O167" s="2"/>
      <c r="P167" s="2"/>
      <c r="Q167" s="28"/>
    </row>
    <row r="168" spans="1:17" ht="13.5" thickBot="1">
      <c r="A168" s="156">
        <v>166</v>
      </c>
      <c r="B168" s="116" t="s">
        <v>804</v>
      </c>
      <c r="C168" s="2">
        <v>1996</v>
      </c>
      <c r="D168" s="2" t="s">
        <v>2299</v>
      </c>
      <c r="E168" s="2"/>
      <c r="F168" s="2"/>
      <c r="G168" s="2"/>
      <c r="H168" s="2">
        <v>1</v>
      </c>
      <c r="I168" s="2"/>
      <c r="J168" s="2"/>
      <c r="K168" s="2"/>
      <c r="L168" s="2"/>
      <c r="M168" s="2"/>
      <c r="N168" s="2"/>
      <c r="O168" s="2"/>
      <c r="P168" s="2"/>
      <c r="Q168" s="28"/>
    </row>
    <row r="169" spans="1:17" ht="13.5" thickBot="1">
      <c r="A169" s="156">
        <v>167</v>
      </c>
      <c r="B169" s="116" t="s">
        <v>805</v>
      </c>
      <c r="C169" s="2">
        <v>1997</v>
      </c>
      <c r="D169" s="2" t="s">
        <v>2299</v>
      </c>
      <c r="E169" s="2"/>
      <c r="F169" s="2"/>
      <c r="G169" s="2"/>
      <c r="H169" s="2">
        <v>1</v>
      </c>
      <c r="I169" s="2"/>
      <c r="J169" s="2"/>
      <c r="K169" s="2"/>
      <c r="L169" s="2"/>
      <c r="M169" s="2"/>
      <c r="N169" s="2"/>
      <c r="O169" s="2"/>
      <c r="P169" s="2"/>
      <c r="Q169" s="28"/>
    </row>
    <row r="170" spans="1:17" ht="13.5" thickBot="1">
      <c r="A170" s="156">
        <v>168</v>
      </c>
      <c r="B170" s="116" t="s">
        <v>806</v>
      </c>
      <c r="C170" s="2">
        <v>1997</v>
      </c>
      <c r="D170" s="2" t="s">
        <v>2299</v>
      </c>
      <c r="E170" s="2"/>
      <c r="F170" s="2"/>
      <c r="G170" s="2"/>
      <c r="H170" s="2">
        <v>1</v>
      </c>
      <c r="I170" s="2"/>
      <c r="J170" s="2"/>
      <c r="K170" s="2"/>
      <c r="L170" s="2"/>
      <c r="M170" s="2"/>
      <c r="N170" s="2"/>
      <c r="O170" s="2"/>
      <c r="P170" s="2"/>
      <c r="Q170" s="28"/>
    </row>
    <row r="171" spans="1:17" ht="13.5" thickBot="1">
      <c r="A171" s="156">
        <v>169</v>
      </c>
      <c r="B171" s="116" t="s">
        <v>807</v>
      </c>
      <c r="C171" s="2">
        <v>1998</v>
      </c>
      <c r="D171" s="2" t="s">
        <v>2303</v>
      </c>
      <c r="E171" s="2"/>
      <c r="F171" s="2"/>
      <c r="G171" s="2"/>
      <c r="H171" s="2">
        <v>1</v>
      </c>
      <c r="I171" s="2"/>
      <c r="J171" s="2"/>
      <c r="K171" s="2"/>
      <c r="L171" s="2"/>
      <c r="M171" s="2"/>
      <c r="N171" s="2"/>
      <c r="O171" s="2"/>
      <c r="P171" s="2"/>
      <c r="Q171" s="28"/>
    </row>
    <row r="172" spans="1:17" ht="13.5" thickBot="1">
      <c r="A172" s="156">
        <v>170</v>
      </c>
      <c r="B172" s="116" t="s">
        <v>808</v>
      </c>
      <c r="C172" s="2">
        <v>1998</v>
      </c>
      <c r="D172" s="2" t="s">
        <v>2303</v>
      </c>
      <c r="E172" s="2"/>
      <c r="F172" s="2"/>
      <c r="G172" s="2"/>
      <c r="H172" s="2">
        <v>1</v>
      </c>
      <c r="I172" s="2"/>
      <c r="J172" s="2"/>
      <c r="K172" s="2"/>
      <c r="L172" s="2"/>
      <c r="M172" s="2"/>
      <c r="N172" s="2"/>
      <c r="O172" s="2"/>
      <c r="P172" s="2"/>
      <c r="Q172" s="28"/>
    </row>
    <row r="173" spans="1:17" ht="13.5" thickBot="1">
      <c r="A173" s="156">
        <v>171</v>
      </c>
      <c r="B173" s="116" t="s">
        <v>809</v>
      </c>
      <c r="C173" s="2">
        <v>1997</v>
      </c>
      <c r="D173" s="2" t="s">
        <v>2303</v>
      </c>
      <c r="E173" s="2"/>
      <c r="F173" s="2"/>
      <c r="G173" s="2"/>
      <c r="H173" s="2">
        <v>1</v>
      </c>
      <c r="I173" s="2"/>
      <c r="J173" s="2"/>
      <c r="K173" s="2"/>
      <c r="L173" s="2"/>
      <c r="M173" s="2"/>
      <c r="N173" s="2"/>
      <c r="O173" s="2"/>
      <c r="P173" s="2"/>
      <c r="Q173" s="28"/>
    </row>
    <row r="174" spans="1:17" ht="13.5" thickBot="1">
      <c r="A174" s="156">
        <v>172</v>
      </c>
      <c r="B174" s="116" t="s">
        <v>810</v>
      </c>
      <c r="C174" s="2">
        <v>1997</v>
      </c>
      <c r="D174" s="2" t="s">
        <v>2303</v>
      </c>
      <c r="E174" s="2"/>
      <c r="F174" s="2"/>
      <c r="G174" s="2"/>
      <c r="H174" s="2">
        <v>1</v>
      </c>
      <c r="I174" s="2"/>
      <c r="J174" s="2"/>
      <c r="K174" s="2"/>
      <c r="L174" s="2"/>
      <c r="M174" s="2"/>
      <c r="N174" s="2"/>
      <c r="O174" s="2"/>
      <c r="P174" s="2"/>
      <c r="Q174" s="28"/>
    </row>
    <row r="175" spans="1:17" ht="13.5" thickBot="1">
      <c r="A175" s="156">
        <v>173</v>
      </c>
      <c r="B175" s="116" t="s">
        <v>811</v>
      </c>
      <c r="C175" s="2">
        <v>1997</v>
      </c>
      <c r="D175" s="2" t="s">
        <v>2303</v>
      </c>
      <c r="E175" s="2"/>
      <c r="F175" s="2"/>
      <c r="G175" s="2"/>
      <c r="H175" s="2">
        <v>1</v>
      </c>
      <c r="I175" s="2"/>
      <c r="J175" s="2"/>
      <c r="K175" s="2"/>
      <c r="L175" s="2"/>
      <c r="M175" s="2"/>
      <c r="N175" s="2"/>
      <c r="O175" s="2"/>
      <c r="P175" s="2"/>
      <c r="Q175" s="28"/>
    </row>
    <row r="176" spans="1:17" ht="13.5" thickBot="1">
      <c r="A176" s="156">
        <v>174</v>
      </c>
      <c r="B176" s="116" t="s">
        <v>812</v>
      </c>
      <c r="C176" s="2">
        <v>1998</v>
      </c>
      <c r="D176" s="2" t="s">
        <v>2303</v>
      </c>
      <c r="E176" s="2"/>
      <c r="F176" s="2"/>
      <c r="G176" s="2"/>
      <c r="H176" s="2">
        <v>1</v>
      </c>
      <c r="I176" s="2"/>
      <c r="J176" s="2"/>
      <c r="K176" s="2"/>
      <c r="L176" s="2"/>
      <c r="M176" s="2"/>
      <c r="N176" s="2"/>
      <c r="O176" s="2"/>
      <c r="P176" s="2"/>
      <c r="Q176" s="28"/>
    </row>
    <row r="177" spans="1:17" ht="13.5" thickBot="1">
      <c r="A177" s="156">
        <v>175</v>
      </c>
      <c r="B177" s="116" t="s">
        <v>813</v>
      </c>
      <c r="C177" s="2">
        <v>1998</v>
      </c>
      <c r="D177" s="2" t="s">
        <v>2303</v>
      </c>
      <c r="E177" s="2"/>
      <c r="F177" s="2"/>
      <c r="G177" s="2"/>
      <c r="H177" s="2">
        <v>1</v>
      </c>
      <c r="I177" s="2"/>
      <c r="J177" s="2"/>
      <c r="K177" s="2"/>
      <c r="L177" s="2"/>
      <c r="M177" s="2"/>
      <c r="N177" s="2"/>
      <c r="O177" s="2"/>
      <c r="P177" s="2"/>
      <c r="Q177" s="28"/>
    </row>
    <row r="178" spans="1:17" ht="13.5" thickBot="1">
      <c r="A178" s="156">
        <v>176</v>
      </c>
      <c r="B178" s="116" t="s">
        <v>814</v>
      </c>
      <c r="C178" s="2">
        <v>1998</v>
      </c>
      <c r="D178" s="2" t="s">
        <v>2303</v>
      </c>
      <c r="E178" s="2"/>
      <c r="F178" s="2"/>
      <c r="G178" s="2"/>
      <c r="H178" s="2">
        <v>1</v>
      </c>
      <c r="I178" s="2"/>
      <c r="J178" s="2"/>
      <c r="K178" s="2"/>
      <c r="L178" s="2"/>
      <c r="M178" s="2"/>
      <c r="N178" s="2"/>
      <c r="O178" s="2"/>
      <c r="P178" s="2"/>
      <c r="Q178" s="28"/>
    </row>
    <row r="179" spans="1:17" ht="13.5" thickBot="1">
      <c r="A179" s="156">
        <v>177</v>
      </c>
      <c r="B179" s="116" t="s">
        <v>815</v>
      </c>
      <c r="C179" s="2">
        <v>1996</v>
      </c>
      <c r="D179" s="2" t="s">
        <v>2303</v>
      </c>
      <c r="E179" s="2"/>
      <c r="F179" s="2"/>
      <c r="G179" s="2"/>
      <c r="H179" s="2">
        <v>1</v>
      </c>
      <c r="I179" s="2"/>
      <c r="J179" s="2"/>
      <c r="K179" s="2"/>
      <c r="L179" s="2"/>
      <c r="M179" s="2"/>
      <c r="N179" s="2"/>
      <c r="O179" s="2"/>
      <c r="P179" s="2"/>
      <c r="Q179" s="28"/>
    </row>
    <row r="180" spans="1:17" ht="13.5" thickBot="1">
      <c r="A180" s="156">
        <v>178</v>
      </c>
      <c r="B180" s="116" t="s">
        <v>816</v>
      </c>
      <c r="C180" s="2">
        <v>1998</v>
      </c>
      <c r="D180" s="2" t="s">
        <v>2303</v>
      </c>
      <c r="E180" s="2"/>
      <c r="F180" s="2"/>
      <c r="G180" s="2"/>
      <c r="H180" s="2">
        <v>1</v>
      </c>
      <c r="I180" s="2"/>
      <c r="J180" s="2"/>
      <c r="K180" s="2"/>
      <c r="L180" s="2"/>
      <c r="M180" s="2"/>
      <c r="N180" s="2"/>
      <c r="O180" s="2"/>
      <c r="P180" s="2"/>
      <c r="Q180" s="28"/>
    </row>
    <row r="181" spans="1:17" ht="13.5" thickBot="1">
      <c r="A181" s="156">
        <v>179</v>
      </c>
      <c r="B181" s="116" t="s">
        <v>817</v>
      </c>
      <c r="C181" s="2">
        <v>1998</v>
      </c>
      <c r="D181" s="2" t="s">
        <v>2303</v>
      </c>
      <c r="E181" s="2"/>
      <c r="F181" s="2"/>
      <c r="G181" s="2"/>
      <c r="H181" s="2">
        <v>1</v>
      </c>
      <c r="I181" s="2"/>
      <c r="J181" s="2"/>
      <c r="K181" s="2"/>
      <c r="L181" s="2"/>
      <c r="M181" s="2"/>
      <c r="N181" s="2"/>
      <c r="O181" s="2"/>
      <c r="P181" s="2"/>
      <c r="Q181" s="28"/>
    </row>
    <row r="182" spans="1:17" ht="13.5" thickBot="1">
      <c r="A182" s="156">
        <v>180</v>
      </c>
      <c r="B182" s="135" t="s">
        <v>818</v>
      </c>
      <c r="C182" s="20">
        <v>1996</v>
      </c>
      <c r="D182" s="14" t="s">
        <v>1671</v>
      </c>
      <c r="E182" s="20"/>
      <c r="F182" s="20"/>
      <c r="G182" s="20"/>
      <c r="H182" s="20">
        <v>1</v>
      </c>
      <c r="I182" s="20"/>
      <c r="J182" s="20"/>
      <c r="K182" s="20"/>
      <c r="L182" s="20"/>
      <c r="M182" s="20"/>
      <c r="N182" s="20"/>
      <c r="O182" s="20"/>
      <c r="P182" s="2"/>
      <c r="Q182" s="28"/>
    </row>
    <row r="183" spans="1:17" ht="13.5" thickBot="1">
      <c r="A183" s="156">
        <v>181</v>
      </c>
      <c r="B183" s="135" t="s">
        <v>819</v>
      </c>
      <c r="C183" s="20">
        <v>1997</v>
      </c>
      <c r="D183" s="14" t="s">
        <v>1671</v>
      </c>
      <c r="E183" s="20"/>
      <c r="F183" s="20"/>
      <c r="G183" s="20"/>
      <c r="H183" s="20">
        <v>1</v>
      </c>
      <c r="I183" s="20"/>
      <c r="J183" s="20"/>
      <c r="K183" s="20"/>
      <c r="L183" s="20"/>
      <c r="M183" s="20"/>
      <c r="N183" s="20"/>
      <c r="O183" s="20"/>
      <c r="P183" s="2"/>
      <c r="Q183" s="28"/>
    </row>
    <row r="184" spans="1:17" ht="13.5" thickBot="1">
      <c r="A184" s="156">
        <v>182</v>
      </c>
      <c r="B184" s="135" t="s">
        <v>820</v>
      </c>
      <c r="C184" s="20">
        <v>1998</v>
      </c>
      <c r="D184" s="14" t="s">
        <v>1671</v>
      </c>
      <c r="E184" s="20"/>
      <c r="F184" s="20"/>
      <c r="G184" s="20"/>
      <c r="H184" s="20">
        <v>1</v>
      </c>
      <c r="I184" s="20"/>
      <c r="J184" s="20"/>
      <c r="K184" s="20"/>
      <c r="L184" s="20"/>
      <c r="M184" s="20"/>
      <c r="N184" s="20"/>
      <c r="O184" s="20"/>
      <c r="P184" s="2"/>
      <c r="Q184" s="28"/>
    </row>
    <row r="185" spans="1:17" ht="13.5" thickBot="1">
      <c r="A185" s="156">
        <v>183</v>
      </c>
      <c r="B185" s="135" t="s">
        <v>823</v>
      </c>
      <c r="C185" s="20">
        <v>1996</v>
      </c>
      <c r="D185" s="14" t="s">
        <v>627</v>
      </c>
      <c r="E185" s="20"/>
      <c r="F185" s="20"/>
      <c r="G185" s="20"/>
      <c r="H185" s="20">
        <v>1</v>
      </c>
      <c r="I185" s="20"/>
      <c r="J185" s="20"/>
      <c r="K185" s="20"/>
      <c r="L185" s="20"/>
      <c r="M185" s="20"/>
      <c r="N185" s="20"/>
      <c r="O185" s="20"/>
      <c r="P185" s="2"/>
      <c r="Q185" s="28"/>
    </row>
    <row r="186" spans="1:17" ht="13.5" thickBot="1">
      <c r="A186" s="156">
        <v>184</v>
      </c>
      <c r="B186" s="135" t="s">
        <v>824</v>
      </c>
      <c r="C186" s="20">
        <v>1996</v>
      </c>
      <c r="D186" s="14" t="s">
        <v>627</v>
      </c>
      <c r="E186" s="20"/>
      <c r="F186" s="20"/>
      <c r="G186" s="20"/>
      <c r="H186" s="20">
        <v>1</v>
      </c>
      <c r="I186" s="20"/>
      <c r="J186" s="20"/>
      <c r="K186" s="20"/>
      <c r="L186" s="20"/>
      <c r="M186" s="20"/>
      <c r="N186" s="20"/>
      <c r="O186" s="20"/>
      <c r="P186" s="2"/>
      <c r="Q186" s="28"/>
    </row>
    <row r="187" spans="1:17" ht="13.5" thickBot="1">
      <c r="A187" s="156">
        <v>185</v>
      </c>
      <c r="B187" s="135" t="s">
        <v>825</v>
      </c>
      <c r="C187" s="20">
        <v>1997</v>
      </c>
      <c r="D187" s="14" t="s">
        <v>627</v>
      </c>
      <c r="E187" s="20"/>
      <c r="F187" s="20"/>
      <c r="G187" s="20"/>
      <c r="H187" s="20">
        <v>1</v>
      </c>
      <c r="I187" s="20"/>
      <c r="J187" s="20"/>
      <c r="K187" s="20"/>
      <c r="L187" s="20"/>
      <c r="M187" s="20"/>
      <c r="N187" s="20"/>
      <c r="O187" s="20"/>
      <c r="P187" s="2"/>
      <c r="Q187" s="28"/>
    </row>
    <row r="188" spans="1:17" ht="13.5" thickBot="1">
      <c r="A188" s="156">
        <v>186</v>
      </c>
      <c r="B188" s="135" t="s">
        <v>826</v>
      </c>
      <c r="C188" s="20">
        <v>1996</v>
      </c>
      <c r="D188" s="14" t="s">
        <v>627</v>
      </c>
      <c r="E188" s="20"/>
      <c r="F188" s="20"/>
      <c r="G188" s="20"/>
      <c r="H188" s="20">
        <v>1</v>
      </c>
      <c r="I188" s="20"/>
      <c r="J188" s="20"/>
      <c r="K188" s="20"/>
      <c r="L188" s="20"/>
      <c r="M188" s="20"/>
      <c r="N188" s="20"/>
      <c r="O188" s="20"/>
      <c r="P188" s="2"/>
      <c r="Q188" s="28"/>
    </row>
    <row r="189" spans="1:17" ht="26.25" thickBot="1">
      <c r="A189" s="156">
        <v>187</v>
      </c>
      <c r="B189" s="135" t="s">
        <v>827</v>
      </c>
      <c r="C189" s="20">
        <v>1997</v>
      </c>
      <c r="D189" s="14" t="s">
        <v>660</v>
      </c>
      <c r="E189" s="20"/>
      <c r="F189" s="20"/>
      <c r="G189" s="20"/>
      <c r="H189" s="20">
        <v>1</v>
      </c>
      <c r="I189" s="20"/>
      <c r="J189" s="20"/>
      <c r="K189" s="20"/>
      <c r="L189" s="20"/>
      <c r="M189" s="20"/>
      <c r="N189" s="20"/>
      <c r="O189" s="20"/>
      <c r="P189" s="2"/>
      <c r="Q189" s="28"/>
    </row>
    <row r="190" spans="1:17" ht="26.25" thickBot="1">
      <c r="A190" s="156">
        <v>188</v>
      </c>
      <c r="B190" s="135" t="s">
        <v>828</v>
      </c>
      <c r="C190" s="20">
        <v>1998</v>
      </c>
      <c r="D190" s="14" t="s">
        <v>660</v>
      </c>
      <c r="E190" s="20"/>
      <c r="F190" s="20"/>
      <c r="G190" s="20"/>
      <c r="H190" s="20">
        <v>1</v>
      </c>
      <c r="I190" s="20"/>
      <c r="J190" s="20"/>
      <c r="K190" s="20"/>
      <c r="L190" s="20"/>
      <c r="M190" s="20"/>
      <c r="N190" s="20"/>
      <c r="O190" s="20"/>
      <c r="P190" s="2"/>
      <c r="Q190" s="28"/>
    </row>
    <row r="191" spans="1:17" ht="13.5" thickBot="1">
      <c r="A191" s="156">
        <v>189</v>
      </c>
      <c r="B191" s="135" t="s">
        <v>829</v>
      </c>
      <c r="C191" s="20">
        <v>1998</v>
      </c>
      <c r="D191" s="14" t="s">
        <v>1755</v>
      </c>
      <c r="E191" s="20"/>
      <c r="F191" s="20"/>
      <c r="G191" s="20"/>
      <c r="H191" s="20">
        <v>1</v>
      </c>
      <c r="I191" s="20"/>
      <c r="J191" s="20"/>
      <c r="K191" s="20"/>
      <c r="L191" s="20"/>
      <c r="M191" s="20"/>
      <c r="N191" s="20"/>
      <c r="O191" s="20"/>
      <c r="P191" s="2"/>
      <c r="Q191" s="28"/>
    </row>
    <row r="192" spans="1:17" ht="13.5" thickBot="1">
      <c r="A192" s="156">
        <v>190</v>
      </c>
      <c r="B192" s="135" t="s">
        <v>830</v>
      </c>
      <c r="C192" s="20">
        <v>1996</v>
      </c>
      <c r="D192" s="14" t="s">
        <v>1694</v>
      </c>
      <c r="E192" s="20"/>
      <c r="F192" s="20"/>
      <c r="G192" s="20"/>
      <c r="H192" s="20">
        <v>1</v>
      </c>
      <c r="I192" s="20"/>
      <c r="J192" s="20"/>
      <c r="K192" s="20"/>
      <c r="L192" s="20"/>
      <c r="M192" s="20"/>
      <c r="N192" s="20"/>
      <c r="O192" s="20"/>
      <c r="P192" s="2"/>
      <c r="Q192" s="28"/>
    </row>
    <row r="193" spans="1:18" ht="13.5" thickBot="1">
      <c r="A193" s="156">
        <v>191</v>
      </c>
      <c r="B193" s="135" t="s">
        <v>831</v>
      </c>
      <c r="C193" s="20">
        <v>1996</v>
      </c>
      <c r="D193" s="14" t="s">
        <v>833</v>
      </c>
      <c r="E193" s="20"/>
      <c r="F193" s="20"/>
      <c r="G193" s="20"/>
      <c r="H193" s="20">
        <v>1</v>
      </c>
      <c r="I193" s="20"/>
      <c r="J193" s="20"/>
      <c r="K193" s="20"/>
      <c r="L193" s="20"/>
      <c r="M193" s="20"/>
      <c r="N193" s="20"/>
      <c r="O193" s="20"/>
      <c r="P193" s="2"/>
      <c r="Q193" s="28"/>
    </row>
    <row r="194" spans="1:18" ht="13.5" thickBot="1">
      <c r="A194" s="156">
        <v>192</v>
      </c>
      <c r="B194" s="135" t="s">
        <v>832</v>
      </c>
      <c r="C194" s="20">
        <v>1996</v>
      </c>
      <c r="D194" s="14" t="s">
        <v>833</v>
      </c>
      <c r="E194" s="20"/>
      <c r="F194" s="20"/>
      <c r="G194" s="20"/>
      <c r="H194" s="20">
        <v>1</v>
      </c>
      <c r="I194" s="20"/>
      <c r="J194" s="20"/>
      <c r="K194" s="20"/>
      <c r="L194" s="20"/>
      <c r="M194" s="20"/>
      <c r="N194" s="20"/>
      <c r="O194" s="20"/>
      <c r="P194" s="2"/>
      <c r="Q194" s="28"/>
    </row>
    <row r="195" spans="1:18" ht="13.5" thickBot="1">
      <c r="A195" s="156">
        <v>193</v>
      </c>
      <c r="B195" s="135" t="s">
        <v>834</v>
      </c>
      <c r="C195" s="20">
        <v>1997</v>
      </c>
      <c r="D195" s="14" t="s">
        <v>629</v>
      </c>
      <c r="E195" s="20"/>
      <c r="F195" s="20"/>
      <c r="G195" s="20"/>
      <c r="H195" s="20">
        <v>1</v>
      </c>
      <c r="I195" s="20"/>
      <c r="J195" s="20"/>
      <c r="K195" s="20"/>
      <c r="L195" s="20"/>
      <c r="M195" s="20"/>
      <c r="N195" s="20"/>
      <c r="O195" s="20"/>
      <c r="P195" s="2"/>
      <c r="Q195" s="28"/>
    </row>
    <row r="196" spans="1:18" ht="13.5" thickBot="1">
      <c r="A196" s="156">
        <v>194</v>
      </c>
      <c r="B196" s="135" t="s">
        <v>835</v>
      </c>
      <c r="C196" s="20">
        <v>1997</v>
      </c>
      <c r="D196" s="14" t="s">
        <v>836</v>
      </c>
      <c r="E196" s="20"/>
      <c r="F196" s="20"/>
      <c r="G196" s="20"/>
      <c r="H196" s="20">
        <v>1</v>
      </c>
      <c r="I196" s="20"/>
      <c r="J196" s="20"/>
      <c r="K196" s="20"/>
      <c r="L196" s="20"/>
      <c r="M196" s="20"/>
      <c r="N196" s="20"/>
      <c r="O196" s="20"/>
      <c r="P196" s="2"/>
      <c r="Q196" s="28"/>
    </row>
    <row r="197" spans="1:18" ht="13.5" thickBot="1">
      <c r="A197" s="156">
        <v>195</v>
      </c>
      <c r="B197" s="135" t="s">
        <v>837</v>
      </c>
      <c r="C197" s="20">
        <v>1997</v>
      </c>
      <c r="D197" s="14" t="s">
        <v>1968</v>
      </c>
      <c r="E197" s="20"/>
      <c r="F197" s="20"/>
      <c r="G197" s="20"/>
      <c r="H197" s="20">
        <v>1</v>
      </c>
      <c r="I197" s="20"/>
      <c r="J197" s="20"/>
      <c r="K197" s="20"/>
      <c r="L197" s="20"/>
      <c r="M197" s="20"/>
      <c r="N197" s="20"/>
      <c r="O197" s="20"/>
      <c r="P197" s="2"/>
      <c r="Q197" s="28"/>
    </row>
    <row r="198" spans="1:18" ht="13.5" thickBot="1">
      <c r="A198" s="156">
        <v>196</v>
      </c>
      <c r="B198" s="135" t="s">
        <v>962</v>
      </c>
      <c r="C198" s="20">
        <v>1998</v>
      </c>
      <c r="D198" s="14" t="s">
        <v>2299</v>
      </c>
      <c r="E198" s="20"/>
      <c r="F198" s="20"/>
      <c r="G198" s="20"/>
      <c r="H198" s="20"/>
      <c r="I198" s="20"/>
      <c r="J198" s="20"/>
      <c r="K198" s="20">
        <v>1</v>
      </c>
      <c r="L198" s="20"/>
      <c r="M198" s="20">
        <v>1</v>
      </c>
      <c r="N198" s="20"/>
      <c r="O198" s="20"/>
      <c r="P198" s="2"/>
      <c r="Q198" s="28"/>
    </row>
    <row r="199" spans="1:18" ht="13.5" thickBot="1">
      <c r="A199" s="156">
        <v>197</v>
      </c>
      <c r="B199" s="135" t="s">
        <v>963</v>
      </c>
      <c r="C199" s="20"/>
      <c r="D199" s="14" t="s">
        <v>711</v>
      </c>
      <c r="E199" s="20"/>
      <c r="F199" s="20"/>
      <c r="G199" s="20"/>
      <c r="H199" s="20"/>
      <c r="I199" s="20"/>
      <c r="J199" s="20"/>
      <c r="K199" s="20">
        <v>1</v>
      </c>
      <c r="L199" s="20"/>
      <c r="M199" s="20"/>
      <c r="N199" s="20"/>
      <c r="O199" s="20"/>
      <c r="P199" s="2"/>
      <c r="Q199" s="28"/>
    </row>
    <row r="200" spans="1:18" ht="13.5" thickBot="1">
      <c r="A200" s="156">
        <v>198</v>
      </c>
      <c r="B200" s="135" t="s">
        <v>964</v>
      </c>
      <c r="C200" s="20"/>
      <c r="D200" s="14" t="s">
        <v>629</v>
      </c>
      <c r="E200" s="20"/>
      <c r="F200" s="20"/>
      <c r="G200" s="20"/>
      <c r="H200" s="20"/>
      <c r="I200" s="20"/>
      <c r="J200" s="20"/>
      <c r="K200" s="20">
        <v>1</v>
      </c>
      <c r="L200" s="20"/>
      <c r="M200" s="20"/>
      <c r="N200" s="20"/>
      <c r="O200" s="20"/>
      <c r="P200" s="2"/>
      <c r="Q200" s="28"/>
    </row>
    <row r="201" spans="1:18" ht="13.5" thickBot="1">
      <c r="A201" s="156">
        <v>199</v>
      </c>
      <c r="B201" s="135" t="s">
        <v>966</v>
      </c>
      <c r="C201" s="20"/>
      <c r="D201" s="14" t="s">
        <v>638</v>
      </c>
      <c r="E201" s="20"/>
      <c r="F201" s="20"/>
      <c r="G201" s="20"/>
      <c r="H201" s="20"/>
      <c r="I201" s="20"/>
      <c r="J201" s="20"/>
      <c r="K201" s="20">
        <v>1</v>
      </c>
      <c r="L201" s="20"/>
      <c r="M201" s="20"/>
      <c r="N201" s="20"/>
      <c r="O201" s="20"/>
      <c r="P201" s="2"/>
      <c r="Q201" s="28"/>
    </row>
    <row r="202" spans="1:18" ht="13.5" thickBot="1">
      <c r="A202" s="26" t="s">
        <v>453</v>
      </c>
      <c r="B202" s="13"/>
      <c r="D202" s="17"/>
      <c r="N202" s="17"/>
      <c r="Q202" s="28"/>
    </row>
    <row r="203" spans="1:18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8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</row>
    <row r="205" spans="1:18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166"/>
      <c r="Q205" s="167"/>
      <c r="R205" s="34"/>
    </row>
    <row r="206" spans="1:18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166"/>
      <c r="Q206" s="167"/>
      <c r="R206" s="34"/>
    </row>
    <row r="207" spans="1:18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166"/>
      <c r="Q207" s="167"/>
      <c r="R207" s="34"/>
    </row>
    <row r="208" spans="1:18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166"/>
      <c r="Q208" s="167"/>
      <c r="R208" s="34"/>
    </row>
    <row r="209" spans="1:18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166"/>
      <c r="Q209" s="167"/>
      <c r="R209" s="34"/>
    </row>
    <row r="210" spans="1:18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166"/>
      <c r="Q210" s="167"/>
      <c r="R210" s="34"/>
    </row>
    <row r="211" spans="1:18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166"/>
      <c r="Q211" s="167"/>
      <c r="R211" s="34"/>
    </row>
    <row r="212" spans="1:18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166"/>
      <c r="Q212" s="167"/>
      <c r="R212" s="34"/>
    </row>
    <row r="213" spans="1:18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166"/>
      <c r="Q213" s="167"/>
      <c r="R213" s="34"/>
    </row>
    <row r="214" spans="1:18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166"/>
      <c r="Q214" s="167"/>
      <c r="R214" s="34"/>
    </row>
    <row r="215" spans="1:18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166"/>
      <c r="Q215" s="167"/>
      <c r="R215" s="34"/>
    </row>
    <row r="216" spans="1:18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166"/>
      <c r="Q216" s="167"/>
      <c r="R216" s="34"/>
    </row>
    <row r="217" spans="1:18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166"/>
      <c r="Q217" s="167"/>
      <c r="R217" s="34"/>
    </row>
    <row r="218" spans="1:18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166"/>
      <c r="Q218" s="167"/>
      <c r="R218" s="34"/>
    </row>
    <row r="219" spans="1:18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166"/>
      <c r="Q219" s="167"/>
      <c r="R219" s="34"/>
    </row>
    <row r="220" spans="1:18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166"/>
      <c r="Q220" s="167"/>
      <c r="R220" s="34"/>
    </row>
    <row r="221" spans="1:18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166"/>
      <c r="Q221" s="167"/>
      <c r="R221" s="34"/>
    </row>
    <row r="222" spans="1:18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166"/>
      <c r="Q222" s="167"/>
      <c r="R222" s="34"/>
    </row>
    <row r="223" spans="1:18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166"/>
      <c r="Q223" s="167"/>
      <c r="R223" s="34"/>
    </row>
    <row r="224" spans="1:18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166"/>
      <c r="Q224" s="167"/>
      <c r="R224" s="34"/>
    </row>
    <row r="225" spans="1:18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166"/>
      <c r="Q225" s="167"/>
      <c r="R225" s="34"/>
    </row>
    <row r="226" spans="1:18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166"/>
      <c r="Q226" s="167"/>
      <c r="R226" s="34"/>
    </row>
    <row r="227" spans="1:18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166"/>
      <c r="Q227" s="167"/>
      <c r="R227" s="34"/>
    </row>
    <row r="228" spans="1:18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166"/>
      <c r="Q228" s="167"/>
      <c r="R228" s="34"/>
    </row>
    <row r="229" spans="1:18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166"/>
      <c r="Q229" s="167"/>
      <c r="R229" s="34"/>
    </row>
    <row r="230" spans="1:18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166"/>
      <c r="Q230" s="167"/>
      <c r="R230" s="34"/>
    </row>
    <row r="231" spans="1:18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166"/>
      <c r="Q231" s="167"/>
      <c r="R231" s="34"/>
    </row>
    <row r="232" spans="1:18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166"/>
      <c r="Q232" s="167"/>
      <c r="R232" s="34"/>
    </row>
    <row r="233" spans="1:18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166"/>
      <c r="Q233" s="167"/>
      <c r="R233" s="34"/>
    </row>
    <row r="234" spans="1:18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166"/>
      <c r="Q234" s="167"/>
      <c r="R234" s="34"/>
    </row>
    <row r="235" spans="1:18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166"/>
      <c r="Q235" s="167"/>
      <c r="R235" s="34"/>
    </row>
    <row r="236" spans="1:18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166"/>
      <c r="Q236" s="167"/>
      <c r="R236" s="34"/>
    </row>
    <row r="237" spans="1:18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166"/>
      <c r="Q237" s="167"/>
      <c r="R237" s="34"/>
    </row>
    <row r="238" spans="1:18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166"/>
      <c r="Q238" s="167"/>
      <c r="R238" s="34"/>
    </row>
    <row r="239" spans="1:18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166"/>
      <c r="Q239" s="167"/>
      <c r="R239" s="34"/>
    </row>
    <row r="240" spans="1:18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166"/>
      <c r="Q240" s="167"/>
      <c r="R240" s="34"/>
    </row>
    <row r="241" spans="1:18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166"/>
      <c r="Q241" s="167"/>
      <c r="R241" s="34"/>
    </row>
    <row r="242" spans="1:18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166"/>
      <c r="Q242" s="167"/>
      <c r="R242" s="34"/>
    </row>
    <row r="243" spans="1:18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166"/>
      <c r="Q243" s="167"/>
      <c r="R243" s="34"/>
    </row>
    <row r="244" spans="1:18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166"/>
      <c r="Q244" s="167"/>
      <c r="R244" s="34"/>
    </row>
    <row r="245" spans="1:18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166"/>
      <c r="Q245" s="167"/>
      <c r="R245" s="34"/>
    </row>
    <row r="246" spans="1:18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166"/>
      <c r="Q246" s="167"/>
      <c r="R246" s="34"/>
    </row>
    <row r="247" spans="1:18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166"/>
      <c r="Q247" s="167"/>
      <c r="R247" s="34"/>
    </row>
    <row r="248" spans="1:18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166"/>
      <c r="Q248" s="167"/>
      <c r="R248" s="34"/>
    </row>
    <row r="249" spans="1:18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166"/>
      <c r="Q249" s="167"/>
      <c r="R249" s="34"/>
    </row>
    <row r="250" spans="1:18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166"/>
      <c r="Q250" s="167"/>
      <c r="R250" s="34"/>
    </row>
    <row r="251" spans="1:18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166"/>
      <c r="Q251" s="167"/>
      <c r="R251" s="34"/>
    </row>
    <row r="252" spans="1:18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166"/>
      <c r="Q252" s="167"/>
      <c r="R252" s="34"/>
    </row>
    <row r="253" spans="1:18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166"/>
      <c r="Q253" s="167"/>
      <c r="R253" s="34"/>
    </row>
    <row r="254" spans="1:18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166"/>
      <c r="Q254" s="167"/>
      <c r="R254" s="34"/>
    </row>
    <row r="255" spans="1:18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166"/>
      <c r="Q255" s="167"/>
      <c r="R255" s="34"/>
    </row>
    <row r="256" spans="1:18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166"/>
      <c r="Q256" s="167"/>
      <c r="R256" s="34"/>
    </row>
    <row r="257" spans="1:18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166"/>
      <c r="Q257" s="167"/>
      <c r="R257" s="34"/>
    </row>
    <row r="258" spans="1:18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166"/>
      <c r="Q258" s="167"/>
      <c r="R258" s="34"/>
    </row>
    <row r="259" spans="1:18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166"/>
      <c r="Q259" s="167"/>
      <c r="R259" s="34"/>
    </row>
    <row r="260" spans="1:18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166"/>
      <c r="Q260" s="167"/>
      <c r="R260" s="34"/>
    </row>
    <row r="261" spans="1:18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166"/>
      <c r="Q261" s="167"/>
      <c r="R261" s="34"/>
    </row>
    <row r="262" spans="1:18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166"/>
      <c r="Q262" s="167"/>
      <c r="R262" s="34"/>
    </row>
    <row r="263" spans="1:18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166"/>
      <c r="Q263" s="167"/>
      <c r="R263" s="34"/>
    </row>
    <row r="264" spans="1:18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166"/>
      <c r="Q264" s="167"/>
      <c r="R264" s="34"/>
    </row>
    <row r="265" spans="1:18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166"/>
      <c r="Q265" s="167"/>
      <c r="R265" s="34"/>
    </row>
    <row r="266" spans="1:18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166"/>
      <c r="Q266" s="167"/>
      <c r="R266" s="34"/>
    </row>
    <row r="267" spans="1:18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166"/>
      <c r="Q267" s="167"/>
      <c r="R267" s="34"/>
    </row>
    <row r="268" spans="1:18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166"/>
      <c r="Q268" s="167"/>
      <c r="R268" s="34"/>
    </row>
    <row r="269" spans="1:18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166"/>
      <c r="Q269" s="167"/>
      <c r="R269" s="34"/>
    </row>
    <row r="270" spans="1:18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166"/>
      <c r="Q270" s="167"/>
      <c r="R270" s="34"/>
    </row>
    <row r="271" spans="1:18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166"/>
      <c r="Q271" s="167"/>
      <c r="R271" s="34"/>
    </row>
    <row r="272" spans="1:18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166"/>
      <c r="Q272" s="167"/>
      <c r="R272" s="34"/>
    </row>
    <row r="273" spans="1:18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166"/>
      <c r="Q273" s="167"/>
      <c r="R273" s="34"/>
    </row>
    <row r="274" spans="1:18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166"/>
      <c r="Q274" s="167"/>
      <c r="R274" s="34"/>
    </row>
    <row r="275" spans="1:18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166"/>
      <c r="Q275" s="167"/>
      <c r="R275" s="34"/>
    </row>
    <row r="276" spans="1:18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166"/>
      <c r="Q276" s="167"/>
      <c r="R276" s="34"/>
    </row>
    <row r="277" spans="1:18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166"/>
      <c r="Q277" s="167"/>
      <c r="R277" s="34"/>
    </row>
    <row r="278" spans="1:18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166"/>
      <c r="Q278" s="167"/>
      <c r="R278" s="34"/>
    </row>
    <row r="279" spans="1:18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166"/>
      <c r="Q279" s="167"/>
      <c r="R279" s="34"/>
    </row>
    <row r="280" spans="1:18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166"/>
      <c r="Q280" s="167"/>
      <c r="R280" s="34"/>
    </row>
    <row r="281" spans="1:18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166"/>
      <c r="Q281" s="167"/>
      <c r="R281" s="34"/>
    </row>
    <row r="282" spans="1:18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166"/>
      <c r="Q282" s="167"/>
      <c r="R282" s="34"/>
    </row>
    <row r="283" spans="1:18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166"/>
      <c r="Q283" s="167"/>
      <c r="R283" s="34"/>
    </row>
    <row r="284" spans="1:18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166"/>
      <c r="Q284" s="167"/>
      <c r="R284" s="34"/>
    </row>
    <row r="285" spans="1:18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166"/>
      <c r="Q285" s="167"/>
      <c r="R285" s="34"/>
    </row>
    <row r="286" spans="1:18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166"/>
      <c r="Q286" s="167"/>
      <c r="R286" s="34"/>
    </row>
    <row r="287" spans="1:18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166"/>
      <c r="Q287" s="167"/>
      <c r="R287" s="34"/>
    </row>
    <row r="288" spans="1:18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166"/>
      <c r="Q288" s="167"/>
      <c r="R288" s="34"/>
    </row>
    <row r="289" spans="1:18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166"/>
      <c r="Q289" s="167"/>
      <c r="R289" s="34"/>
    </row>
    <row r="290" spans="1:18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166"/>
      <c r="Q290" s="167"/>
      <c r="R290" s="34"/>
    </row>
    <row r="291" spans="1:18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166"/>
      <c r="Q291" s="167"/>
      <c r="R291" s="34"/>
    </row>
    <row r="292" spans="1:18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166"/>
      <c r="Q292" s="167"/>
      <c r="R292" s="34"/>
    </row>
    <row r="293" spans="1:18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166"/>
      <c r="Q293" s="167"/>
      <c r="R293" s="34"/>
    </row>
    <row r="294" spans="1:18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166"/>
      <c r="Q294" s="167"/>
      <c r="R294" s="34"/>
    </row>
    <row r="295" spans="1:18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166"/>
      <c r="Q295" s="167"/>
      <c r="R295" s="34"/>
    </row>
    <row r="296" spans="1:18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166"/>
      <c r="Q296" s="167"/>
      <c r="R296" s="34"/>
    </row>
    <row r="297" spans="1:18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166"/>
      <c r="Q297" s="167"/>
      <c r="R297" s="34"/>
    </row>
    <row r="298" spans="1:18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166"/>
      <c r="Q298" s="167"/>
      <c r="R298" s="34"/>
    </row>
    <row r="299" spans="1:18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166"/>
      <c r="Q299" s="167"/>
      <c r="R299" s="34"/>
    </row>
    <row r="300" spans="1:18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166"/>
      <c r="Q300" s="167"/>
      <c r="R300" s="34"/>
    </row>
    <row r="301" spans="1:18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166"/>
      <c r="Q301" s="167"/>
      <c r="R301" s="34"/>
    </row>
    <row r="302" spans="1:18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166"/>
      <c r="Q302" s="167"/>
      <c r="R302" s="34"/>
    </row>
    <row r="303" spans="1:18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166"/>
      <c r="Q303" s="167"/>
      <c r="R303" s="34"/>
    </row>
    <row r="304" spans="1:18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166"/>
      <c r="Q304" s="167"/>
      <c r="R304" s="34"/>
    </row>
    <row r="305" spans="1:18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166"/>
      <c r="Q305" s="167"/>
      <c r="R305" s="34"/>
    </row>
    <row r="306" spans="1:18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166"/>
      <c r="Q306" s="167"/>
      <c r="R306" s="34"/>
    </row>
    <row r="307" spans="1:18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166"/>
      <c r="Q307" s="167"/>
      <c r="R307" s="34"/>
    </row>
    <row r="308" spans="1:18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166"/>
      <c r="Q308" s="167"/>
      <c r="R308" s="34"/>
    </row>
    <row r="309" spans="1:18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166"/>
      <c r="Q309" s="167"/>
      <c r="R309" s="34"/>
    </row>
    <row r="310" spans="1:18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166"/>
      <c r="Q310" s="167"/>
      <c r="R310" s="34"/>
    </row>
    <row r="311" spans="1:18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166"/>
      <c r="Q311" s="167"/>
      <c r="R311" s="34"/>
    </row>
    <row r="312" spans="1:18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166"/>
      <c r="Q312" s="167"/>
      <c r="R312" s="34"/>
    </row>
    <row r="313" spans="1:18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166"/>
      <c r="Q313" s="167"/>
      <c r="R313" s="34"/>
    </row>
    <row r="314" spans="1:18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166"/>
      <c r="Q314" s="167"/>
      <c r="R314" s="34"/>
    </row>
    <row r="315" spans="1:18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166"/>
      <c r="Q315" s="167"/>
      <c r="R315" s="34"/>
    </row>
    <row r="316" spans="1:18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166"/>
      <c r="Q316" s="167"/>
      <c r="R316" s="34"/>
    </row>
    <row r="317" spans="1:18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166"/>
      <c r="Q317" s="167"/>
      <c r="R317" s="34"/>
    </row>
    <row r="318" spans="1:18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166"/>
      <c r="Q318" s="167"/>
      <c r="R318" s="34"/>
    </row>
    <row r="319" spans="1:18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166"/>
      <c r="Q319" s="167"/>
      <c r="R319" s="34"/>
    </row>
    <row r="320" spans="1:18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166"/>
      <c r="Q320" s="167"/>
      <c r="R320" s="34"/>
    </row>
    <row r="321" spans="1:18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166"/>
      <c r="Q321" s="167"/>
      <c r="R321" s="34"/>
    </row>
    <row r="322" spans="1:18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166"/>
      <c r="Q322" s="167"/>
      <c r="R322" s="34"/>
    </row>
    <row r="323" spans="1:18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166"/>
      <c r="Q323" s="167"/>
      <c r="R323" s="34"/>
    </row>
    <row r="324" spans="1:18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166"/>
      <c r="Q324" s="167"/>
      <c r="R324" s="34"/>
    </row>
    <row r="325" spans="1:18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166"/>
      <c r="Q325" s="167"/>
      <c r="R325" s="34"/>
    </row>
    <row r="326" spans="1:18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166"/>
      <c r="Q326" s="167"/>
      <c r="R326" s="34"/>
    </row>
    <row r="327" spans="1:18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166"/>
      <c r="Q327" s="167"/>
      <c r="R327" s="34"/>
    </row>
    <row r="328" spans="1:18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166"/>
      <c r="Q328" s="167"/>
      <c r="R328" s="34"/>
    </row>
    <row r="329" spans="1:18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166"/>
      <c r="Q329" s="167"/>
      <c r="R329" s="34"/>
    </row>
    <row r="330" spans="1:18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166"/>
      <c r="Q330" s="167"/>
      <c r="R330" s="34"/>
    </row>
    <row r="331" spans="1:18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166"/>
      <c r="Q331" s="167"/>
      <c r="R331" s="34"/>
    </row>
    <row r="332" spans="1:18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166"/>
      <c r="Q332" s="167"/>
      <c r="R332" s="34"/>
    </row>
    <row r="333" spans="1:18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166"/>
      <c r="Q333" s="167"/>
      <c r="R333" s="34"/>
    </row>
    <row r="334" spans="1:18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166"/>
      <c r="Q334" s="167"/>
      <c r="R334" s="34"/>
    </row>
    <row r="335" spans="1:18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166"/>
      <c r="Q335" s="167"/>
      <c r="R335" s="34"/>
    </row>
    <row r="336" spans="1:18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166"/>
      <c r="Q336" s="167"/>
      <c r="R336" s="34"/>
    </row>
    <row r="337" spans="1:18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166"/>
      <c r="Q337" s="167"/>
      <c r="R337" s="34"/>
    </row>
    <row r="338" spans="1:18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166"/>
      <c r="Q338" s="167"/>
      <c r="R338" s="34"/>
    </row>
    <row r="339" spans="1:18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166"/>
      <c r="Q339" s="167"/>
      <c r="R339" s="34"/>
    </row>
    <row r="340" spans="1:18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166"/>
      <c r="Q340" s="167"/>
      <c r="R340" s="34"/>
    </row>
    <row r="341" spans="1:18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166"/>
      <c r="Q341" s="167"/>
      <c r="R341" s="34"/>
    </row>
    <row r="342" spans="1:18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166"/>
      <c r="Q342" s="167"/>
      <c r="R342" s="34"/>
    </row>
    <row r="343" spans="1:18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166"/>
      <c r="Q343" s="167"/>
      <c r="R343" s="34"/>
    </row>
    <row r="344" spans="1:18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166"/>
      <c r="Q344" s="167"/>
      <c r="R344" s="34"/>
    </row>
    <row r="345" spans="1:18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166"/>
      <c r="Q345" s="167"/>
      <c r="R345" s="34"/>
    </row>
    <row r="346" spans="1:18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166"/>
      <c r="Q346" s="167"/>
      <c r="R346" s="34"/>
    </row>
    <row r="347" spans="1:18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166"/>
      <c r="Q347" s="167"/>
      <c r="R347" s="34"/>
    </row>
    <row r="348" spans="1:18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166"/>
      <c r="Q348" s="167"/>
      <c r="R348" s="34"/>
    </row>
    <row r="349" spans="1:18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166"/>
      <c r="Q349" s="167"/>
      <c r="R349" s="34"/>
    </row>
    <row r="350" spans="1:18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166"/>
      <c r="Q350" s="167"/>
      <c r="R350" s="34"/>
    </row>
    <row r="351" spans="1:18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166"/>
      <c r="Q351" s="167"/>
      <c r="R351" s="34"/>
    </row>
    <row r="352" spans="1:18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166"/>
      <c r="Q352" s="167"/>
      <c r="R352" s="34"/>
    </row>
    <row r="353" spans="1:18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166"/>
      <c r="Q353" s="167"/>
      <c r="R353" s="34"/>
    </row>
    <row r="354" spans="1:18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166"/>
      <c r="Q354" s="167"/>
      <c r="R354" s="34"/>
    </row>
    <row r="355" spans="1:18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166"/>
      <c r="Q355" s="167"/>
      <c r="R355" s="34"/>
    </row>
    <row r="356" spans="1:18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166"/>
      <c r="Q356" s="167"/>
      <c r="R356" s="34"/>
    </row>
    <row r="357" spans="1:18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166"/>
      <c r="Q357" s="167"/>
      <c r="R357" s="34"/>
    </row>
    <row r="358" spans="1:18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166"/>
      <c r="Q358" s="167"/>
      <c r="R358" s="34"/>
    </row>
    <row r="359" spans="1:18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166"/>
      <c r="Q359" s="167"/>
      <c r="R359" s="34"/>
    </row>
    <row r="360" spans="1:18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166"/>
      <c r="Q360" s="167"/>
      <c r="R360" s="34"/>
    </row>
    <row r="361" spans="1:18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166"/>
      <c r="Q361" s="167"/>
      <c r="R361" s="34"/>
    </row>
    <row r="362" spans="1:18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166"/>
      <c r="Q362" s="167"/>
      <c r="R362" s="34"/>
    </row>
    <row r="363" spans="1:18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166"/>
      <c r="Q363" s="167"/>
      <c r="R363" s="34"/>
    </row>
    <row r="364" spans="1:18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166"/>
      <c r="Q364" s="167"/>
      <c r="R364" s="34"/>
    </row>
    <row r="365" spans="1:18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166"/>
      <c r="Q365" s="167"/>
      <c r="R365" s="34"/>
    </row>
    <row r="366" spans="1:18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166"/>
      <c r="Q366" s="167"/>
      <c r="R366" s="34"/>
    </row>
    <row r="367" spans="1:18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166"/>
      <c r="Q367" s="167"/>
      <c r="R367" s="34"/>
    </row>
    <row r="368" spans="1:18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166"/>
      <c r="Q368" s="167"/>
      <c r="R368" s="34"/>
    </row>
    <row r="369" spans="1:18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166"/>
      <c r="Q369" s="167"/>
      <c r="R369" s="34"/>
    </row>
    <row r="370" spans="1:18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166"/>
      <c r="Q370" s="167"/>
      <c r="R370" s="34"/>
    </row>
    <row r="371" spans="1:18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166"/>
      <c r="Q371" s="167"/>
      <c r="R371" s="34"/>
    </row>
    <row r="372" spans="1:18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166"/>
      <c r="Q372" s="167"/>
      <c r="R372" s="34"/>
    </row>
    <row r="373" spans="1:18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166"/>
      <c r="Q373" s="167"/>
      <c r="R373" s="34"/>
    </row>
    <row r="374" spans="1:18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166"/>
      <c r="Q374" s="167"/>
      <c r="R374" s="34"/>
    </row>
    <row r="375" spans="1:18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166"/>
      <c r="Q375" s="167"/>
      <c r="R375" s="34"/>
    </row>
    <row r="376" spans="1:18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166"/>
      <c r="Q376" s="167"/>
      <c r="R376" s="34"/>
    </row>
    <row r="377" spans="1:18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166"/>
      <c r="Q377" s="167"/>
      <c r="R377" s="34"/>
    </row>
    <row r="378" spans="1:18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166"/>
      <c r="Q378" s="167"/>
      <c r="R378" s="34"/>
    </row>
    <row r="379" spans="1:18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166"/>
      <c r="Q379" s="167"/>
      <c r="R379" s="34"/>
    </row>
    <row r="380" spans="1:18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166"/>
      <c r="Q380" s="167"/>
      <c r="R380" s="34"/>
    </row>
    <row r="381" spans="1:18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166"/>
      <c r="Q381" s="167"/>
      <c r="R381" s="34"/>
    </row>
    <row r="382" spans="1:18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166"/>
      <c r="Q382" s="167"/>
      <c r="R382" s="34"/>
    </row>
    <row r="383" spans="1:18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166"/>
      <c r="Q383" s="167"/>
      <c r="R383" s="34"/>
    </row>
    <row r="384" spans="1:18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166"/>
      <c r="Q384" s="167"/>
      <c r="R384" s="34"/>
    </row>
    <row r="385" spans="1:18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166"/>
      <c r="Q385" s="167"/>
      <c r="R385" s="34"/>
    </row>
    <row r="386" spans="1:18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166"/>
      <c r="Q386" s="167"/>
      <c r="R386" s="34"/>
    </row>
    <row r="387" spans="1:18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166"/>
      <c r="Q387" s="167"/>
      <c r="R387" s="34"/>
    </row>
    <row r="388" spans="1:18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166"/>
      <c r="Q388" s="167"/>
      <c r="R388" s="34"/>
    </row>
    <row r="389" spans="1:18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166"/>
      <c r="Q389" s="167"/>
      <c r="R389" s="34"/>
    </row>
    <row r="390" spans="1:18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166"/>
      <c r="Q390" s="167"/>
      <c r="R390" s="34"/>
    </row>
    <row r="391" spans="1:18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166"/>
      <c r="Q391" s="167"/>
      <c r="R391" s="34"/>
    </row>
    <row r="392" spans="1:18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166"/>
      <c r="Q392" s="167"/>
      <c r="R392" s="34"/>
    </row>
    <row r="393" spans="1:18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166"/>
      <c r="Q393" s="167"/>
      <c r="R393" s="34"/>
    </row>
    <row r="394" spans="1:18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166"/>
      <c r="Q394" s="167"/>
      <c r="R394" s="34"/>
    </row>
    <row r="395" spans="1:18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166"/>
      <c r="Q395" s="167"/>
      <c r="R395" s="34"/>
    </row>
    <row r="396" spans="1:18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166"/>
      <c r="Q396" s="167"/>
      <c r="R396" s="34"/>
    </row>
    <row r="397" spans="1:18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166"/>
      <c r="Q397" s="167"/>
      <c r="R397" s="34"/>
    </row>
    <row r="398" spans="1:18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166"/>
      <c r="Q398" s="167"/>
      <c r="R398" s="34"/>
    </row>
    <row r="399" spans="1:18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166"/>
      <c r="Q399" s="167"/>
      <c r="R399" s="34"/>
    </row>
    <row r="400" spans="1:18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166"/>
      <c r="Q400" s="167"/>
      <c r="R400" s="34"/>
    </row>
    <row r="401" spans="1:18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166"/>
      <c r="Q401" s="167"/>
      <c r="R401" s="34"/>
    </row>
    <row r="402" spans="1:18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166"/>
      <c r="Q402" s="167"/>
      <c r="R402" s="34"/>
    </row>
    <row r="403" spans="1:18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166"/>
      <c r="Q403" s="167"/>
      <c r="R403" s="34"/>
    </row>
    <row r="404" spans="1:18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166"/>
      <c r="Q404" s="167"/>
      <c r="R404" s="34"/>
    </row>
    <row r="405" spans="1:18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166"/>
      <c r="Q405" s="167"/>
      <c r="R405" s="34"/>
    </row>
    <row r="406" spans="1:18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166"/>
      <c r="Q406" s="167"/>
      <c r="R406" s="34"/>
    </row>
    <row r="407" spans="1:18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166"/>
      <c r="Q407" s="167"/>
      <c r="R407" s="34"/>
    </row>
    <row r="408" spans="1:18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166"/>
      <c r="Q408" s="167"/>
      <c r="R408" s="34"/>
    </row>
    <row r="409" spans="1:18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166"/>
      <c r="Q409" s="167"/>
      <c r="R409" s="34"/>
    </row>
    <row r="410" spans="1:18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166"/>
      <c r="Q410" s="167"/>
      <c r="R410" s="34"/>
    </row>
    <row r="411" spans="1:18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166"/>
      <c r="Q411" s="167"/>
      <c r="R411" s="34"/>
    </row>
    <row r="412" spans="1:18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166"/>
      <c r="Q412" s="167"/>
      <c r="R412" s="34"/>
    </row>
    <row r="413" spans="1:18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166"/>
      <c r="Q413" s="167"/>
      <c r="R413" s="34"/>
    </row>
    <row r="414" spans="1:18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166"/>
      <c r="Q414" s="167"/>
      <c r="R414" s="34"/>
    </row>
    <row r="415" spans="1:18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166"/>
      <c r="Q415" s="167"/>
      <c r="R415" s="34"/>
    </row>
    <row r="416" spans="1:18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166"/>
      <c r="Q416" s="167"/>
      <c r="R416" s="34"/>
    </row>
    <row r="417" spans="1:18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166"/>
      <c r="Q417" s="167"/>
      <c r="R417" s="34"/>
    </row>
    <row r="418" spans="1:18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166"/>
      <c r="Q418" s="167"/>
      <c r="R418" s="34"/>
    </row>
    <row r="419" spans="1:18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166"/>
      <c r="Q419" s="167"/>
      <c r="R419" s="34"/>
    </row>
    <row r="420" spans="1:18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166"/>
      <c r="Q420" s="167"/>
      <c r="R420" s="34"/>
    </row>
    <row r="421" spans="1:18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166"/>
      <c r="Q421" s="167"/>
      <c r="R421" s="34"/>
    </row>
    <row r="422" spans="1:18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166"/>
      <c r="Q422" s="167"/>
      <c r="R422" s="34"/>
    </row>
    <row r="423" spans="1:18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166"/>
      <c r="Q423" s="167"/>
      <c r="R423" s="34"/>
    </row>
    <row r="424" spans="1:18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166"/>
      <c r="Q424" s="167"/>
      <c r="R424" s="34"/>
    </row>
    <row r="425" spans="1:18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166"/>
      <c r="Q425" s="167"/>
      <c r="R425" s="34"/>
    </row>
    <row r="426" spans="1:18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166"/>
      <c r="Q426" s="167"/>
      <c r="R426" s="34"/>
    </row>
    <row r="427" spans="1:18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166"/>
      <c r="Q427" s="167"/>
      <c r="R427" s="34"/>
    </row>
    <row r="428" spans="1:18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166"/>
      <c r="Q428" s="167"/>
      <c r="R428" s="34"/>
    </row>
    <row r="429" spans="1:18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166"/>
      <c r="Q429" s="167"/>
      <c r="R429" s="34"/>
    </row>
    <row r="430" spans="1:18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166"/>
      <c r="Q430" s="167"/>
      <c r="R430" s="34"/>
    </row>
    <row r="431" spans="1:18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166"/>
      <c r="Q431" s="167"/>
      <c r="R431" s="34"/>
    </row>
    <row r="432" spans="1:18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166"/>
      <c r="Q432" s="167"/>
      <c r="R432" s="34"/>
    </row>
    <row r="433" spans="1:18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166"/>
      <c r="Q433" s="167"/>
      <c r="R433" s="34"/>
    </row>
    <row r="434" spans="1:18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166"/>
      <c r="Q434" s="167"/>
      <c r="R434" s="34"/>
    </row>
    <row r="435" spans="1:18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166"/>
      <c r="Q435" s="167"/>
      <c r="R435" s="34"/>
    </row>
    <row r="436" spans="1:18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166"/>
      <c r="Q436" s="167"/>
      <c r="R436" s="34"/>
    </row>
    <row r="437" spans="1:18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166"/>
      <c r="Q437" s="167"/>
      <c r="R437" s="34"/>
    </row>
    <row r="438" spans="1:18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166"/>
      <c r="Q438" s="167"/>
      <c r="R438" s="34"/>
    </row>
    <row r="439" spans="1:18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166"/>
      <c r="Q439" s="167"/>
      <c r="R439" s="34"/>
    </row>
    <row r="440" spans="1:18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166"/>
      <c r="Q440" s="167"/>
      <c r="R440" s="34"/>
    </row>
    <row r="441" spans="1:18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166"/>
      <c r="Q441" s="167"/>
      <c r="R441" s="34"/>
    </row>
    <row r="442" spans="1:18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166"/>
      <c r="Q442" s="167"/>
      <c r="R442" s="34"/>
    </row>
    <row r="443" spans="1:18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166"/>
      <c r="Q443" s="167"/>
      <c r="R443" s="34"/>
    </row>
    <row r="444" spans="1:18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166"/>
      <c r="Q444" s="167"/>
      <c r="R444" s="34"/>
    </row>
    <row r="445" spans="1:18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166"/>
      <c r="Q445" s="167"/>
      <c r="R445" s="34"/>
    </row>
    <row r="446" spans="1:18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166"/>
      <c r="Q446" s="167"/>
      <c r="R446" s="34"/>
    </row>
    <row r="447" spans="1:18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166"/>
      <c r="Q447" s="167"/>
      <c r="R447" s="34"/>
    </row>
    <row r="448" spans="1:18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166"/>
      <c r="Q448" s="167"/>
      <c r="R448" s="34"/>
    </row>
    <row r="449" spans="1:18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166"/>
      <c r="Q449" s="167"/>
      <c r="R449" s="34"/>
    </row>
    <row r="450" spans="1:18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166"/>
      <c r="Q450" s="167"/>
      <c r="R450" s="34"/>
    </row>
    <row r="451" spans="1:18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166"/>
      <c r="Q451" s="167"/>
      <c r="R451" s="34"/>
    </row>
    <row r="452" spans="1:18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166"/>
      <c r="Q452" s="167"/>
      <c r="R452" s="34"/>
    </row>
    <row r="453" spans="1:18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166"/>
      <c r="Q453" s="167"/>
      <c r="R453" s="34"/>
    </row>
    <row r="454" spans="1:18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166"/>
      <c r="Q454" s="167"/>
      <c r="R454" s="34"/>
    </row>
    <row r="455" spans="1:18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166"/>
      <c r="Q455" s="167"/>
      <c r="R455" s="34"/>
    </row>
    <row r="456" spans="1:18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166"/>
      <c r="Q456" s="167"/>
      <c r="R456" s="34"/>
    </row>
    <row r="457" spans="1:18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166"/>
      <c r="Q457" s="167"/>
      <c r="R457" s="34"/>
    </row>
    <row r="458" spans="1:18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166"/>
      <c r="Q458" s="167"/>
      <c r="R458" s="34"/>
    </row>
    <row r="459" spans="1:18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166"/>
      <c r="Q459" s="167"/>
      <c r="R459" s="34"/>
    </row>
    <row r="460" spans="1:18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166"/>
      <c r="Q460" s="167"/>
      <c r="R460" s="34"/>
    </row>
    <row r="461" spans="1:18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166"/>
      <c r="Q461" s="167"/>
      <c r="R461" s="34"/>
    </row>
    <row r="462" spans="1:18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166"/>
      <c r="Q462" s="167"/>
      <c r="R462" s="34"/>
    </row>
    <row r="463" spans="1:18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166"/>
      <c r="Q463" s="167"/>
      <c r="R463" s="34"/>
    </row>
    <row r="464" spans="1:18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166"/>
      <c r="Q464" s="167"/>
      <c r="R464" s="34"/>
    </row>
    <row r="465" spans="1:18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166"/>
      <c r="Q465" s="167"/>
      <c r="R465" s="34"/>
    </row>
    <row r="466" spans="1:18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166"/>
      <c r="Q466" s="167"/>
      <c r="R466" s="34"/>
    </row>
    <row r="467" spans="1:18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166"/>
      <c r="Q467" s="167"/>
      <c r="R467" s="34"/>
    </row>
    <row r="468" spans="1:18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166"/>
      <c r="Q468" s="167"/>
      <c r="R468" s="34"/>
    </row>
    <row r="469" spans="1:18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166"/>
      <c r="Q469" s="167"/>
      <c r="R469" s="34"/>
    </row>
    <row r="470" spans="1:18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166"/>
      <c r="Q470" s="167"/>
      <c r="R470" s="34"/>
    </row>
    <row r="471" spans="1:18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166"/>
      <c r="Q471" s="167"/>
      <c r="R471" s="34"/>
    </row>
    <row r="472" spans="1:18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166"/>
      <c r="Q472" s="167"/>
      <c r="R472" s="34"/>
    </row>
    <row r="473" spans="1:18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166"/>
      <c r="Q473" s="167"/>
      <c r="R473" s="34"/>
    </row>
    <row r="474" spans="1:18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166"/>
      <c r="Q474" s="167"/>
      <c r="R474" s="34"/>
    </row>
    <row r="475" spans="1:18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166"/>
      <c r="Q475" s="167"/>
      <c r="R475" s="34"/>
    </row>
    <row r="476" spans="1:18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166"/>
      <c r="Q476" s="167"/>
      <c r="R476" s="34"/>
    </row>
    <row r="477" spans="1:18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166"/>
      <c r="Q477" s="167"/>
      <c r="R477" s="34"/>
    </row>
    <row r="478" spans="1:18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166"/>
      <c r="Q478" s="167"/>
      <c r="R478" s="34"/>
    </row>
    <row r="479" spans="1:18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166"/>
      <c r="Q479" s="167"/>
      <c r="R479" s="34"/>
    </row>
    <row r="480" spans="1:18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166"/>
      <c r="Q480" s="167"/>
      <c r="R480" s="34"/>
    </row>
    <row r="481" spans="1:18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166"/>
      <c r="Q481" s="167"/>
      <c r="R481" s="34"/>
    </row>
    <row r="482" spans="1:18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166"/>
      <c r="Q482" s="167"/>
      <c r="R482" s="34"/>
    </row>
    <row r="483" spans="1:18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166"/>
      <c r="Q483" s="167"/>
      <c r="R483" s="34"/>
    </row>
    <row r="484" spans="1:18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166"/>
      <c r="Q484" s="167"/>
      <c r="R484" s="34"/>
    </row>
    <row r="485" spans="1:18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166"/>
      <c r="Q485" s="167"/>
      <c r="R485" s="34"/>
    </row>
    <row r="486" spans="1:18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166"/>
      <c r="Q486" s="167"/>
      <c r="R486" s="34"/>
    </row>
    <row r="487" spans="1:18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166"/>
      <c r="Q487" s="167"/>
      <c r="R487" s="34"/>
    </row>
    <row r="488" spans="1:18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166"/>
      <c r="Q488" s="167"/>
      <c r="R488" s="34"/>
    </row>
    <row r="489" spans="1:18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166"/>
      <c r="Q489" s="167"/>
      <c r="R489" s="34"/>
    </row>
    <row r="490" spans="1:18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166"/>
      <c r="Q490" s="167"/>
      <c r="R490" s="34"/>
    </row>
    <row r="491" spans="1:18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166"/>
      <c r="Q491" s="167"/>
      <c r="R491" s="34"/>
    </row>
    <row r="492" spans="1:18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166"/>
      <c r="Q492" s="167"/>
      <c r="R492" s="34"/>
    </row>
    <row r="493" spans="1:18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166"/>
      <c r="Q493" s="167"/>
      <c r="R493" s="34"/>
    </row>
    <row r="494" spans="1:18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166"/>
      <c r="Q494" s="167"/>
      <c r="R494" s="34"/>
    </row>
    <row r="495" spans="1:18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166"/>
      <c r="Q495" s="167"/>
      <c r="R495" s="34"/>
    </row>
    <row r="496" spans="1:18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166"/>
      <c r="Q496" s="167"/>
      <c r="R496" s="34"/>
    </row>
    <row r="497" spans="1:18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166"/>
      <c r="Q497" s="167"/>
      <c r="R497" s="34"/>
    </row>
    <row r="498" spans="1:18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166"/>
      <c r="Q498" s="167"/>
      <c r="R498" s="34"/>
    </row>
    <row r="499" spans="1:18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166"/>
      <c r="Q499" s="167"/>
      <c r="R499" s="34"/>
    </row>
    <row r="500" spans="1:18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166"/>
      <c r="Q500" s="167"/>
      <c r="R500" s="34"/>
    </row>
    <row r="501" spans="1:18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166"/>
      <c r="Q501" s="167"/>
      <c r="R501" s="34"/>
    </row>
    <row r="502" spans="1:18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166"/>
      <c r="Q502" s="167"/>
      <c r="R502" s="34"/>
    </row>
    <row r="503" spans="1:18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166"/>
      <c r="Q503" s="167"/>
      <c r="R503" s="34"/>
    </row>
    <row r="504" spans="1:18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166"/>
      <c r="Q504" s="167"/>
      <c r="R504" s="34"/>
    </row>
    <row r="505" spans="1:18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166"/>
      <c r="Q505" s="167"/>
      <c r="R505" s="34"/>
    </row>
    <row r="506" spans="1:18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166"/>
      <c r="Q506" s="167"/>
      <c r="R506" s="34"/>
    </row>
    <row r="507" spans="1:18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166"/>
      <c r="Q507" s="167"/>
      <c r="R507" s="34"/>
    </row>
    <row r="508" spans="1:18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166"/>
      <c r="Q508" s="167"/>
      <c r="R508" s="34"/>
    </row>
    <row r="509" spans="1:18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166"/>
      <c r="Q509" s="167"/>
      <c r="R509" s="34"/>
    </row>
    <row r="510" spans="1:18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166"/>
      <c r="Q510" s="167"/>
      <c r="R510" s="34"/>
    </row>
    <row r="511" spans="1:18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166"/>
      <c r="Q511" s="167"/>
      <c r="R511" s="34"/>
    </row>
    <row r="512" spans="1:18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166"/>
      <c r="Q512" s="167"/>
      <c r="R512" s="34"/>
    </row>
    <row r="513" spans="1:18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166"/>
      <c r="Q513" s="167"/>
      <c r="R513" s="34"/>
    </row>
    <row r="514" spans="1:18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166"/>
      <c r="Q514" s="167"/>
      <c r="R514" s="34"/>
    </row>
    <row r="515" spans="1:18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166"/>
      <c r="Q515" s="167"/>
      <c r="R515" s="34"/>
    </row>
    <row r="516" spans="1:18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166"/>
      <c r="Q516" s="167"/>
      <c r="R516" s="34"/>
    </row>
    <row r="517" spans="1:18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166"/>
      <c r="Q517" s="167"/>
      <c r="R517" s="34"/>
    </row>
    <row r="518" spans="1:18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166"/>
      <c r="Q518" s="167"/>
      <c r="R518" s="34"/>
    </row>
    <row r="519" spans="1:18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166"/>
      <c r="Q519" s="167"/>
      <c r="R519" s="34"/>
    </row>
    <row r="520" spans="1:18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166"/>
      <c r="Q520" s="167"/>
      <c r="R520" s="34"/>
    </row>
    <row r="521" spans="1:18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166"/>
      <c r="Q521" s="167"/>
      <c r="R521" s="34"/>
    </row>
    <row r="522" spans="1:18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166"/>
      <c r="Q522" s="167"/>
      <c r="R522" s="34"/>
    </row>
    <row r="523" spans="1:18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166"/>
      <c r="Q523" s="167"/>
      <c r="R523" s="34"/>
    </row>
    <row r="524" spans="1:18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166"/>
      <c r="Q524" s="167"/>
      <c r="R524" s="34"/>
    </row>
    <row r="525" spans="1:18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166"/>
      <c r="Q525" s="167"/>
      <c r="R525" s="34"/>
    </row>
    <row r="526" spans="1:18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166"/>
      <c r="Q526" s="167"/>
      <c r="R526" s="34"/>
    </row>
    <row r="527" spans="1:18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166"/>
      <c r="Q527" s="167"/>
      <c r="R527" s="34"/>
    </row>
    <row r="528" spans="1:18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166"/>
      <c r="Q528" s="167"/>
      <c r="R528" s="34"/>
    </row>
    <row r="529" spans="1:18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166"/>
      <c r="Q529" s="167"/>
      <c r="R529" s="34"/>
    </row>
    <row r="530" spans="1:18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166"/>
      <c r="Q530" s="167"/>
      <c r="R530" s="34"/>
    </row>
    <row r="531" spans="1:18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166"/>
      <c r="Q531" s="167"/>
      <c r="R531" s="34"/>
    </row>
    <row r="532" spans="1:18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166"/>
      <c r="Q532" s="167"/>
      <c r="R532" s="34"/>
    </row>
    <row r="533" spans="1:18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166"/>
      <c r="Q533" s="167"/>
      <c r="R533" s="34"/>
    </row>
    <row r="534" spans="1:18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166"/>
      <c r="Q534" s="167"/>
      <c r="R534" s="34"/>
    </row>
    <row r="535" spans="1:18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166"/>
      <c r="Q535" s="167"/>
      <c r="R535" s="34"/>
    </row>
    <row r="536" spans="1:18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166"/>
      <c r="Q536" s="167"/>
      <c r="R536" s="34"/>
    </row>
    <row r="537" spans="1:18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166"/>
      <c r="Q537" s="167"/>
      <c r="R537" s="34"/>
    </row>
    <row r="538" spans="1:18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166"/>
      <c r="Q538" s="167"/>
      <c r="R538" s="34"/>
    </row>
    <row r="539" spans="1:18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166"/>
      <c r="Q539" s="167"/>
      <c r="R539" s="34"/>
    </row>
    <row r="540" spans="1:18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166"/>
      <c r="Q540" s="167"/>
      <c r="R540" s="34"/>
    </row>
    <row r="541" spans="1:18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166"/>
      <c r="Q541" s="167"/>
      <c r="R541" s="34"/>
    </row>
    <row r="542" spans="1:18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166"/>
      <c r="Q542" s="167"/>
      <c r="R542" s="34"/>
    </row>
    <row r="543" spans="1:18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166"/>
      <c r="Q543" s="167"/>
      <c r="R543" s="34"/>
    </row>
    <row r="544" spans="1:18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166"/>
      <c r="Q544" s="167"/>
      <c r="R544" s="34"/>
    </row>
    <row r="545" spans="1:18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166"/>
      <c r="Q545" s="167"/>
      <c r="R545" s="34"/>
    </row>
    <row r="546" spans="1:18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166"/>
      <c r="Q546" s="167"/>
      <c r="R546" s="34"/>
    </row>
    <row r="547" spans="1:18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166"/>
      <c r="Q547" s="167"/>
      <c r="R547" s="34"/>
    </row>
    <row r="548" spans="1:18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166"/>
      <c r="Q548" s="167"/>
      <c r="R548" s="34"/>
    </row>
    <row r="549" spans="1:18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166"/>
      <c r="Q549" s="167"/>
      <c r="R549" s="34"/>
    </row>
    <row r="550" spans="1:18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166"/>
      <c r="Q550" s="167"/>
      <c r="R550" s="34"/>
    </row>
    <row r="551" spans="1:18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166"/>
      <c r="Q551" s="167"/>
      <c r="R551" s="34"/>
    </row>
    <row r="552" spans="1:18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166"/>
      <c r="Q552" s="167"/>
      <c r="R552" s="34"/>
    </row>
    <row r="553" spans="1:18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166"/>
      <c r="Q553" s="167"/>
      <c r="R553" s="34"/>
    </row>
    <row r="554" spans="1:18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166"/>
      <c r="Q554" s="167"/>
      <c r="R554" s="34"/>
    </row>
    <row r="555" spans="1:18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166"/>
      <c r="Q555" s="167"/>
      <c r="R555" s="34"/>
    </row>
    <row r="556" spans="1:18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166"/>
      <c r="Q556" s="167"/>
      <c r="R556" s="34"/>
    </row>
    <row r="557" spans="1:18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166"/>
      <c r="Q557" s="167"/>
      <c r="R557" s="34"/>
    </row>
    <row r="558" spans="1:18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166"/>
      <c r="Q558" s="167"/>
      <c r="R558" s="34"/>
    </row>
    <row r="559" spans="1:18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166"/>
      <c r="Q559" s="167"/>
      <c r="R559" s="34"/>
    </row>
    <row r="560" spans="1:18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166"/>
      <c r="Q560" s="167"/>
      <c r="R560" s="34"/>
    </row>
    <row r="561" spans="1:18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166"/>
      <c r="Q561" s="167"/>
      <c r="R561" s="34"/>
    </row>
    <row r="562" spans="1:18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166"/>
      <c r="Q562" s="167"/>
      <c r="R562" s="34"/>
    </row>
    <row r="563" spans="1:18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166"/>
      <c r="Q563" s="167"/>
      <c r="R563" s="34"/>
    </row>
    <row r="564" spans="1:18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166"/>
      <c r="Q564" s="167"/>
      <c r="R564" s="34"/>
    </row>
    <row r="565" spans="1:18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166"/>
      <c r="Q565" s="167"/>
      <c r="R565" s="34"/>
    </row>
    <row r="566" spans="1:18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166"/>
      <c r="Q566" s="167"/>
      <c r="R566" s="34"/>
    </row>
    <row r="567" spans="1:18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166"/>
      <c r="Q567" s="167"/>
      <c r="R567" s="34"/>
    </row>
    <row r="568" spans="1:18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166"/>
      <c r="Q568" s="167"/>
      <c r="R568" s="34"/>
    </row>
    <row r="569" spans="1:18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166"/>
      <c r="Q569" s="167"/>
      <c r="R569" s="34"/>
    </row>
    <row r="570" spans="1:18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166"/>
      <c r="Q570" s="167"/>
      <c r="R570" s="34"/>
    </row>
    <row r="571" spans="1:18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166"/>
      <c r="Q571" s="167"/>
      <c r="R571" s="34"/>
    </row>
    <row r="572" spans="1:18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166"/>
      <c r="Q572" s="167"/>
      <c r="R572" s="34"/>
    </row>
    <row r="573" spans="1:18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166"/>
      <c r="Q573" s="167"/>
      <c r="R573" s="34"/>
    </row>
    <row r="574" spans="1:18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166"/>
      <c r="Q574" s="167"/>
      <c r="R574" s="34"/>
    </row>
    <row r="575" spans="1:18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166"/>
      <c r="Q575" s="167"/>
      <c r="R575" s="34"/>
    </row>
    <row r="576" spans="1:18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166"/>
      <c r="Q576" s="167"/>
      <c r="R576" s="34"/>
    </row>
    <row r="577" spans="1:18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166"/>
      <c r="Q577" s="167"/>
      <c r="R577" s="34"/>
    </row>
    <row r="578" spans="1:18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166"/>
      <c r="Q578" s="167"/>
      <c r="R578" s="34"/>
    </row>
    <row r="579" spans="1:18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166"/>
      <c r="Q579" s="167"/>
      <c r="R579" s="34"/>
    </row>
    <row r="580" spans="1:18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166"/>
      <c r="Q580" s="167"/>
      <c r="R580" s="34"/>
    </row>
    <row r="581" spans="1:18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166"/>
      <c r="Q581" s="167"/>
      <c r="R581" s="34"/>
    </row>
    <row r="582" spans="1:18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166"/>
      <c r="Q582" s="167"/>
      <c r="R582" s="34"/>
    </row>
    <row r="583" spans="1:18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166"/>
      <c r="Q583" s="167"/>
      <c r="R583" s="34"/>
    </row>
    <row r="584" spans="1:18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166"/>
      <c r="Q584" s="167"/>
      <c r="R584" s="34"/>
    </row>
    <row r="585" spans="1:18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166"/>
      <c r="Q585" s="167"/>
      <c r="R585" s="34"/>
    </row>
    <row r="586" spans="1:18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166"/>
      <c r="Q586" s="167"/>
      <c r="R586" s="34"/>
    </row>
    <row r="587" spans="1:18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166"/>
      <c r="Q587" s="167"/>
      <c r="R587" s="34"/>
    </row>
    <row r="588" spans="1:18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166"/>
      <c r="Q588" s="167"/>
      <c r="R588" s="34"/>
    </row>
    <row r="589" spans="1:18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166"/>
      <c r="Q589" s="167"/>
      <c r="R589" s="34"/>
    </row>
    <row r="590" spans="1:18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166"/>
      <c r="Q590" s="167"/>
      <c r="R590" s="34"/>
    </row>
    <row r="591" spans="1:18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166"/>
      <c r="Q591" s="167"/>
      <c r="R591" s="34"/>
    </row>
    <row r="592" spans="1:18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166"/>
      <c r="Q592" s="167"/>
      <c r="R592" s="34"/>
    </row>
    <row r="593" spans="1:18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166"/>
      <c r="Q593" s="167"/>
      <c r="R593" s="34"/>
    </row>
    <row r="594" spans="1:18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166"/>
      <c r="Q594" s="167"/>
      <c r="R594" s="34"/>
    </row>
    <row r="595" spans="1:18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166"/>
      <c r="Q595" s="167"/>
      <c r="R595" s="34"/>
    </row>
    <row r="596" spans="1:18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166"/>
      <c r="Q596" s="167"/>
      <c r="R596" s="34"/>
    </row>
    <row r="597" spans="1:18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166"/>
      <c r="Q597" s="167"/>
      <c r="R597" s="34"/>
    </row>
    <row r="598" spans="1:18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166"/>
      <c r="Q598" s="167"/>
      <c r="R598" s="34"/>
    </row>
    <row r="599" spans="1:18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166"/>
      <c r="Q599" s="167"/>
      <c r="R599" s="34"/>
    </row>
    <row r="600" spans="1:18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166"/>
      <c r="Q600" s="167"/>
      <c r="R600" s="34"/>
    </row>
    <row r="601" spans="1:18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166"/>
      <c r="Q601" s="167"/>
      <c r="R601" s="34"/>
    </row>
    <row r="602" spans="1:18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166"/>
      <c r="Q602" s="167"/>
      <c r="R602" s="34"/>
    </row>
    <row r="603" spans="1:18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166"/>
      <c r="Q603" s="167"/>
      <c r="R603" s="34"/>
    </row>
    <row r="604" spans="1:18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166"/>
      <c r="Q604" s="167"/>
      <c r="R604" s="34"/>
    </row>
    <row r="605" spans="1:18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166"/>
      <c r="Q605" s="167"/>
      <c r="R605" s="34"/>
    </row>
    <row r="606" spans="1:18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166"/>
      <c r="Q606" s="167"/>
      <c r="R606" s="34"/>
    </row>
    <row r="607" spans="1:18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166"/>
      <c r="Q607" s="167"/>
      <c r="R607" s="34"/>
    </row>
    <row r="608" spans="1:18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166"/>
      <c r="Q608" s="167"/>
      <c r="R608" s="34"/>
    </row>
    <row r="609" spans="1:18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166"/>
      <c r="Q609" s="167"/>
      <c r="R609" s="34"/>
    </row>
    <row r="610" spans="1:18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166"/>
      <c r="Q610" s="167"/>
      <c r="R610" s="34"/>
    </row>
    <row r="611" spans="1:18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166"/>
      <c r="Q611" s="167"/>
      <c r="R611" s="34"/>
    </row>
    <row r="612" spans="1:18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166"/>
      <c r="Q612" s="167"/>
      <c r="R612" s="34"/>
    </row>
    <row r="613" spans="1:18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166"/>
      <c r="Q613" s="167"/>
      <c r="R613" s="34"/>
    </row>
    <row r="614" spans="1:18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166"/>
      <c r="Q614" s="167"/>
      <c r="R614" s="34"/>
    </row>
    <row r="615" spans="1:18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166"/>
      <c r="Q615" s="167"/>
      <c r="R615" s="34"/>
    </row>
    <row r="616" spans="1:18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166"/>
      <c r="Q616" s="167"/>
      <c r="R616" s="34"/>
    </row>
    <row r="617" spans="1:18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166"/>
      <c r="Q617" s="167"/>
      <c r="R617" s="34"/>
    </row>
    <row r="618" spans="1:18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166"/>
      <c r="Q618" s="167"/>
      <c r="R618" s="34"/>
    </row>
    <row r="619" spans="1:18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166"/>
      <c r="Q619" s="167"/>
      <c r="R619" s="34"/>
    </row>
    <row r="620" spans="1:18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166"/>
      <c r="Q620" s="167"/>
      <c r="R620" s="34"/>
    </row>
    <row r="621" spans="1:18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166"/>
      <c r="Q621" s="167"/>
      <c r="R621" s="34"/>
    </row>
    <row r="622" spans="1:18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166"/>
      <c r="Q622" s="167"/>
      <c r="R622" s="34"/>
    </row>
    <row r="623" spans="1:18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166"/>
      <c r="Q623" s="167"/>
      <c r="R623" s="34"/>
    </row>
    <row r="624" spans="1:18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166"/>
      <c r="Q624" s="167"/>
      <c r="R624" s="34"/>
    </row>
    <row r="625" spans="1:18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166"/>
      <c r="Q625" s="167"/>
      <c r="R625" s="34"/>
    </row>
    <row r="626" spans="1:18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166"/>
      <c r="Q626" s="167"/>
      <c r="R626" s="34"/>
    </row>
    <row r="627" spans="1:18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166"/>
      <c r="Q627" s="167"/>
      <c r="R627" s="34"/>
    </row>
    <row r="628" spans="1:18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166"/>
      <c r="Q628" s="167"/>
      <c r="R628" s="34"/>
    </row>
    <row r="629" spans="1:18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166"/>
      <c r="Q629" s="167"/>
      <c r="R629" s="34"/>
    </row>
    <row r="630" spans="1:18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166"/>
      <c r="Q630" s="167"/>
      <c r="R630" s="34"/>
    </row>
    <row r="631" spans="1:18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166"/>
      <c r="Q631" s="167"/>
      <c r="R631" s="34"/>
    </row>
    <row r="632" spans="1:18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166"/>
      <c r="Q632" s="167"/>
      <c r="R632" s="34"/>
    </row>
    <row r="633" spans="1:18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166"/>
      <c r="Q633" s="167"/>
      <c r="R633" s="34"/>
    </row>
    <row r="634" spans="1:18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166"/>
      <c r="Q634" s="167"/>
      <c r="R634" s="34"/>
    </row>
    <row r="635" spans="1:18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166"/>
      <c r="Q635" s="167"/>
      <c r="R635" s="34"/>
    </row>
    <row r="636" spans="1:18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166"/>
      <c r="Q636" s="167"/>
      <c r="R636" s="34"/>
    </row>
    <row r="637" spans="1:18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166"/>
      <c r="Q637" s="167"/>
      <c r="R637" s="34"/>
    </row>
    <row r="638" spans="1:18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166"/>
      <c r="Q638" s="167"/>
      <c r="R638" s="34"/>
    </row>
    <row r="639" spans="1:18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166"/>
      <c r="Q639" s="167"/>
      <c r="R639" s="34"/>
    </row>
    <row r="640" spans="1:18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166"/>
      <c r="Q640" s="167"/>
      <c r="R640" s="34"/>
    </row>
    <row r="641" spans="1:18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166"/>
      <c r="Q641" s="167"/>
      <c r="R641" s="34"/>
    </row>
    <row r="642" spans="1:18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166"/>
      <c r="Q642" s="167"/>
      <c r="R642" s="34"/>
    </row>
    <row r="643" spans="1:18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166"/>
      <c r="Q643" s="167"/>
      <c r="R643" s="34"/>
    </row>
    <row r="644" spans="1:18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166"/>
      <c r="Q644" s="167"/>
      <c r="R644" s="34"/>
    </row>
    <row r="645" spans="1:18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166"/>
      <c r="Q645" s="167"/>
      <c r="R645" s="34"/>
    </row>
    <row r="646" spans="1:18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166"/>
      <c r="Q646" s="167"/>
      <c r="R646" s="34"/>
    </row>
    <row r="647" spans="1:18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166"/>
      <c r="Q647" s="167"/>
      <c r="R647" s="34"/>
    </row>
    <row r="648" spans="1:18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166"/>
      <c r="Q648" s="167"/>
      <c r="R648" s="34"/>
    </row>
    <row r="649" spans="1:18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166"/>
      <c r="Q649" s="167"/>
      <c r="R649" s="34"/>
    </row>
    <row r="650" spans="1:18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166"/>
      <c r="Q650" s="167"/>
      <c r="R650" s="34"/>
    </row>
    <row r="651" spans="1:18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166"/>
      <c r="Q651" s="167"/>
      <c r="R651" s="34"/>
    </row>
    <row r="652" spans="1:18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166"/>
      <c r="Q652" s="167"/>
      <c r="R652" s="34"/>
    </row>
    <row r="653" spans="1:18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166"/>
      <c r="Q653" s="167"/>
      <c r="R653" s="34"/>
    </row>
    <row r="654" spans="1:18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166"/>
      <c r="Q654" s="167"/>
      <c r="R654" s="34"/>
    </row>
    <row r="655" spans="1:18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166"/>
      <c r="Q655" s="167"/>
      <c r="R655" s="34"/>
    </row>
    <row r="656" spans="1:18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166"/>
      <c r="Q656" s="167"/>
      <c r="R656" s="34"/>
    </row>
    <row r="657" spans="1:18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166"/>
      <c r="Q657" s="167"/>
      <c r="R657" s="34"/>
    </row>
    <row r="658" spans="1:18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166"/>
      <c r="Q658" s="167"/>
      <c r="R658" s="34"/>
    </row>
    <row r="659" spans="1:18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166"/>
      <c r="Q659" s="167"/>
      <c r="R659" s="34"/>
    </row>
    <row r="660" spans="1:18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166"/>
      <c r="Q660" s="167"/>
      <c r="R660" s="34"/>
    </row>
    <row r="661" spans="1:18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166"/>
      <c r="Q661" s="167"/>
      <c r="R661" s="34"/>
    </row>
    <row r="662" spans="1:18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166"/>
      <c r="Q662" s="167"/>
      <c r="R662" s="34"/>
    </row>
    <row r="663" spans="1:18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166"/>
      <c r="Q663" s="167"/>
      <c r="R663" s="34"/>
    </row>
    <row r="664" spans="1:18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166"/>
      <c r="Q664" s="167"/>
      <c r="R664" s="34"/>
    </row>
    <row r="665" spans="1:18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166"/>
      <c r="Q665" s="167"/>
      <c r="R665" s="34"/>
    </row>
    <row r="666" spans="1:18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166"/>
      <c r="Q666" s="167"/>
      <c r="R666" s="34"/>
    </row>
    <row r="667" spans="1:18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166"/>
      <c r="Q667" s="167"/>
      <c r="R667" s="34"/>
    </row>
    <row r="668" spans="1:18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166"/>
      <c r="Q668" s="167"/>
      <c r="R668" s="34"/>
    </row>
    <row r="669" spans="1:18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166"/>
      <c r="Q669" s="167"/>
      <c r="R669" s="34"/>
    </row>
    <row r="670" spans="1:18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166"/>
      <c r="Q670" s="167"/>
      <c r="R670" s="34"/>
    </row>
    <row r="671" spans="1:18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166"/>
      <c r="Q671" s="167"/>
      <c r="R671" s="34"/>
    </row>
    <row r="672" spans="1:18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166"/>
      <c r="Q672" s="167"/>
      <c r="R672" s="34"/>
    </row>
    <row r="673" spans="1:18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166"/>
      <c r="Q673" s="167"/>
      <c r="R673" s="34"/>
    </row>
    <row r="674" spans="1:18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166"/>
      <c r="Q674" s="167"/>
      <c r="R674" s="34"/>
    </row>
    <row r="675" spans="1:18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166"/>
      <c r="Q675" s="167"/>
      <c r="R675" s="34"/>
    </row>
    <row r="676" spans="1:18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166"/>
      <c r="Q676" s="167"/>
      <c r="R676" s="34"/>
    </row>
    <row r="677" spans="1:18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166"/>
      <c r="Q677" s="167"/>
      <c r="R677" s="34"/>
    </row>
    <row r="678" spans="1:18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166"/>
      <c r="Q678" s="167"/>
      <c r="R678" s="34"/>
    </row>
    <row r="679" spans="1:18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166"/>
      <c r="Q679" s="167"/>
      <c r="R679" s="34"/>
    </row>
    <row r="680" spans="1:18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166"/>
      <c r="Q680" s="167"/>
      <c r="R680" s="34"/>
    </row>
    <row r="681" spans="1:18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166"/>
      <c r="Q681" s="167"/>
      <c r="R681" s="34"/>
    </row>
    <row r="682" spans="1:18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166"/>
      <c r="Q682" s="167"/>
      <c r="R682" s="34"/>
    </row>
    <row r="683" spans="1:18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166"/>
      <c r="Q683" s="167"/>
      <c r="R683" s="34"/>
    </row>
    <row r="684" spans="1:18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166"/>
      <c r="Q684" s="167"/>
      <c r="R684" s="34"/>
    </row>
    <row r="685" spans="1:18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166"/>
      <c r="Q685" s="167"/>
      <c r="R685" s="34"/>
    </row>
    <row r="686" spans="1:18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166"/>
      <c r="Q686" s="167"/>
      <c r="R686" s="34"/>
    </row>
    <row r="687" spans="1:18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166"/>
      <c r="Q687" s="167"/>
      <c r="R687" s="34"/>
    </row>
    <row r="688" spans="1:18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166"/>
      <c r="Q688" s="167"/>
      <c r="R688" s="34"/>
    </row>
    <row r="689" spans="1:18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166"/>
      <c r="Q689" s="167"/>
      <c r="R689" s="34"/>
    </row>
    <row r="690" spans="1:18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166"/>
      <c r="Q690" s="167"/>
      <c r="R690" s="34"/>
    </row>
    <row r="691" spans="1:18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166"/>
      <c r="Q691" s="167"/>
      <c r="R691" s="34"/>
    </row>
    <row r="692" spans="1:18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166"/>
      <c r="Q692" s="167"/>
      <c r="R692" s="34"/>
    </row>
    <row r="693" spans="1:18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166"/>
      <c r="Q693" s="167"/>
      <c r="R693" s="34"/>
    </row>
    <row r="694" spans="1:18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166"/>
      <c r="Q694" s="167"/>
      <c r="R694" s="34"/>
    </row>
    <row r="695" spans="1:18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166"/>
      <c r="Q695" s="167"/>
      <c r="R695" s="34"/>
    </row>
    <row r="696" spans="1:18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166"/>
      <c r="Q696" s="167"/>
      <c r="R696" s="34"/>
    </row>
    <row r="697" spans="1:18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166"/>
      <c r="Q697" s="167"/>
      <c r="R697" s="34"/>
    </row>
    <row r="698" spans="1:18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166"/>
      <c r="Q698" s="167"/>
      <c r="R698" s="34"/>
    </row>
    <row r="699" spans="1:18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166"/>
      <c r="Q699" s="167"/>
      <c r="R699" s="34"/>
    </row>
    <row r="700" spans="1:18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166"/>
      <c r="Q700" s="167"/>
      <c r="R700" s="34"/>
    </row>
    <row r="701" spans="1:18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166"/>
      <c r="Q701" s="167"/>
      <c r="R701" s="34"/>
    </row>
    <row r="702" spans="1:18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166"/>
      <c r="Q702" s="167"/>
      <c r="R702" s="34"/>
    </row>
    <row r="703" spans="1:18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166"/>
      <c r="Q703" s="167"/>
      <c r="R703" s="34"/>
    </row>
    <row r="704" spans="1:18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166"/>
      <c r="Q704" s="167"/>
      <c r="R704" s="34"/>
    </row>
    <row r="705" spans="1:18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166"/>
      <c r="Q705" s="167"/>
      <c r="R705" s="34"/>
    </row>
    <row r="706" spans="1:18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166"/>
      <c r="Q706" s="167"/>
      <c r="R706" s="34"/>
    </row>
    <row r="707" spans="1:18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166"/>
      <c r="Q707" s="167"/>
      <c r="R707" s="34"/>
    </row>
    <row r="708" spans="1:18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166"/>
      <c r="Q708" s="167"/>
      <c r="R708" s="34"/>
    </row>
    <row r="709" spans="1:18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166"/>
      <c r="Q709" s="167"/>
      <c r="R709" s="34"/>
    </row>
    <row r="710" spans="1:18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166"/>
      <c r="Q710" s="167"/>
      <c r="R710" s="34"/>
    </row>
    <row r="711" spans="1:18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166"/>
      <c r="Q711" s="167"/>
      <c r="R711" s="34"/>
    </row>
    <row r="712" spans="1:18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166"/>
      <c r="Q712" s="167"/>
      <c r="R712" s="34"/>
    </row>
    <row r="713" spans="1:18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166"/>
      <c r="Q713" s="167"/>
      <c r="R713" s="34"/>
    </row>
    <row r="714" spans="1:18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166"/>
      <c r="Q714" s="167"/>
      <c r="R714" s="34"/>
    </row>
    <row r="715" spans="1:18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166"/>
      <c r="Q715" s="167"/>
      <c r="R715" s="34"/>
    </row>
    <row r="716" spans="1:18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166"/>
      <c r="Q716" s="167"/>
      <c r="R716" s="34"/>
    </row>
    <row r="717" spans="1:18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166"/>
      <c r="Q717" s="167"/>
      <c r="R717" s="34"/>
    </row>
    <row r="718" spans="1:18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166"/>
      <c r="Q718" s="167"/>
      <c r="R718" s="34"/>
    </row>
    <row r="719" spans="1:18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166"/>
      <c r="Q719" s="167"/>
      <c r="R719" s="34"/>
    </row>
    <row r="720" spans="1:18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166"/>
      <c r="Q720" s="167"/>
      <c r="R720" s="34"/>
    </row>
    <row r="721" spans="1:18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166"/>
      <c r="Q721" s="167"/>
      <c r="R721" s="34"/>
    </row>
    <row r="722" spans="1:18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166"/>
      <c r="Q722" s="167"/>
      <c r="R722" s="34"/>
    </row>
    <row r="723" spans="1:18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166"/>
      <c r="Q723" s="167"/>
      <c r="R723" s="34"/>
    </row>
    <row r="724" spans="1:18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166"/>
      <c r="Q724" s="167"/>
      <c r="R724" s="34"/>
    </row>
    <row r="725" spans="1:18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166"/>
      <c r="Q725" s="167"/>
      <c r="R725" s="34"/>
    </row>
    <row r="726" spans="1:18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166"/>
      <c r="Q726" s="167"/>
      <c r="R726" s="34"/>
    </row>
    <row r="727" spans="1:18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166"/>
      <c r="Q727" s="167"/>
      <c r="R727" s="34"/>
    </row>
    <row r="728" spans="1:18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166"/>
      <c r="Q728" s="167"/>
      <c r="R728" s="34"/>
    </row>
    <row r="729" spans="1:18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166"/>
      <c r="Q729" s="167"/>
      <c r="R729" s="34"/>
    </row>
    <row r="730" spans="1:18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166"/>
      <c r="Q730" s="167"/>
      <c r="R730" s="34"/>
    </row>
    <row r="731" spans="1:18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166"/>
      <c r="Q731" s="167"/>
      <c r="R731" s="34"/>
    </row>
    <row r="732" spans="1:18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166"/>
      <c r="Q732" s="167"/>
      <c r="R732" s="34"/>
    </row>
    <row r="733" spans="1:18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166"/>
      <c r="Q733" s="167"/>
      <c r="R733" s="34"/>
    </row>
    <row r="734" spans="1:18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166"/>
      <c r="Q734" s="167"/>
      <c r="R734" s="34"/>
    </row>
    <row r="735" spans="1:18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166"/>
      <c r="Q735" s="167"/>
      <c r="R735" s="34"/>
    </row>
    <row r="736" spans="1:18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166"/>
      <c r="Q736" s="167"/>
      <c r="R736" s="34"/>
    </row>
    <row r="737" spans="1:18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166"/>
      <c r="Q737" s="167"/>
      <c r="R737" s="34"/>
    </row>
    <row r="738" spans="1:18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166"/>
      <c r="Q738" s="167"/>
      <c r="R738" s="34"/>
    </row>
    <row r="739" spans="1:18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166"/>
      <c r="Q739" s="167"/>
      <c r="R739" s="34"/>
    </row>
    <row r="740" spans="1:18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166"/>
      <c r="Q740" s="167"/>
      <c r="R740" s="34"/>
    </row>
    <row r="741" spans="1:18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166"/>
      <c r="Q741" s="167"/>
      <c r="R741" s="34"/>
    </row>
    <row r="742" spans="1:18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166"/>
      <c r="Q742" s="167"/>
      <c r="R742" s="34"/>
    </row>
    <row r="743" spans="1:18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166"/>
      <c r="Q743" s="167"/>
      <c r="R743" s="34"/>
    </row>
    <row r="744" spans="1:18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166"/>
      <c r="Q744" s="167"/>
      <c r="R744" s="34"/>
    </row>
    <row r="745" spans="1:18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166"/>
      <c r="Q745" s="167"/>
      <c r="R745" s="34"/>
    </row>
    <row r="746" spans="1:18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166"/>
      <c r="Q746" s="167"/>
      <c r="R746" s="34"/>
    </row>
    <row r="747" spans="1:18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166"/>
      <c r="Q747" s="167"/>
      <c r="R747" s="34"/>
    </row>
    <row r="748" spans="1:18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166"/>
      <c r="Q748" s="167"/>
      <c r="R748" s="34"/>
    </row>
    <row r="749" spans="1:18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166"/>
      <c r="Q749" s="167"/>
      <c r="R749" s="34"/>
    </row>
    <row r="750" spans="1:18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166"/>
      <c r="Q750" s="167"/>
      <c r="R750" s="34"/>
    </row>
    <row r="751" spans="1:18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166"/>
      <c r="Q751" s="167"/>
      <c r="R751" s="34"/>
    </row>
    <row r="752" spans="1:18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166"/>
      <c r="Q752" s="167"/>
      <c r="R752" s="34"/>
    </row>
    <row r="753" spans="1:18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166"/>
      <c r="Q753" s="167"/>
      <c r="R753" s="34"/>
    </row>
    <row r="754" spans="1:18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166"/>
      <c r="Q754" s="167"/>
      <c r="R754" s="34"/>
    </row>
    <row r="755" spans="1:18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166"/>
      <c r="Q755" s="167"/>
      <c r="R755" s="34"/>
    </row>
    <row r="756" spans="1:18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166"/>
      <c r="Q756" s="167"/>
      <c r="R756" s="34"/>
    </row>
    <row r="757" spans="1:18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166"/>
      <c r="Q757" s="167"/>
      <c r="R757" s="34"/>
    </row>
    <row r="758" spans="1:18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166"/>
      <c r="Q758" s="167"/>
      <c r="R758" s="34"/>
    </row>
    <row r="759" spans="1:18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166"/>
      <c r="Q759" s="167"/>
      <c r="R759" s="34"/>
    </row>
    <row r="760" spans="1:18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166"/>
      <c r="Q760" s="167"/>
      <c r="R760" s="34"/>
    </row>
    <row r="761" spans="1:18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166"/>
      <c r="Q761" s="167"/>
      <c r="R761" s="34"/>
    </row>
    <row r="762" spans="1:18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166"/>
      <c r="Q762" s="167"/>
      <c r="R762" s="34"/>
    </row>
    <row r="763" spans="1:18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166"/>
      <c r="Q763" s="167"/>
      <c r="R763" s="34"/>
    </row>
    <row r="764" spans="1:18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166"/>
      <c r="Q764" s="167"/>
      <c r="R764" s="34"/>
    </row>
    <row r="765" spans="1:18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166"/>
      <c r="Q765" s="167"/>
      <c r="R765" s="34"/>
    </row>
    <row r="766" spans="1:18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166"/>
      <c r="Q766" s="167"/>
      <c r="R766" s="34"/>
    </row>
    <row r="767" spans="1:18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166"/>
      <c r="Q767" s="167"/>
      <c r="R767" s="34"/>
    </row>
    <row r="768" spans="1:18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166"/>
      <c r="Q768" s="167"/>
      <c r="R768" s="34"/>
    </row>
    <row r="769" spans="1:18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166"/>
      <c r="Q769" s="167"/>
      <c r="R769" s="34"/>
    </row>
    <row r="770" spans="1:18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166"/>
      <c r="Q770" s="167"/>
      <c r="R770" s="34"/>
    </row>
    <row r="771" spans="1:18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166"/>
      <c r="Q771" s="167"/>
      <c r="R771" s="34"/>
    </row>
    <row r="772" spans="1:18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166"/>
      <c r="Q772" s="167"/>
      <c r="R772" s="34"/>
    </row>
    <row r="773" spans="1:18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166"/>
      <c r="Q773" s="167"/>
      <c r="R773" s="34"/>
    </row>
    <row r="774" spans="1:18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166"/>
      <c r="Q774" s="167"/>
      <c r="R774" s="34"/>
    </row>
    <row r="775" spans="1:18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166"/>
      <c r="Q775" s="167"/>
      <c r="R775" s="34"/>
    </row>
    <row r="776" spans="1:18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166"/>
      <c r="Q776" s="167"/>
      <c r="R776" s="34"/>
    </row>
    <row r="777" spans="1:18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166"/>
      <c r="Q777" s="167"/>
      <c r="R777" s="34"/>
    </row>
    <row r="778" spans="1:18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166"/>
      <c r="Q778" s="167"/>
      <c r="R778" s="34"/>
    </row>
    <row r="779" spans="1:18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166"/>
      <c r="Q779" s="167"/>
      <c r="R779" s="34"/>
    </row>
    <row r="780" spans="1:18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166"/>
      <c r="Q780" s="167"/>
      <c r="R780" s="34"/>
    </row>
    <row r="781" spans="1:18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166"/>
      <c r="Q781" s="167"/>
      <c r="R781" s="34"/>
    </row>
    <row r="782" spans="1:18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166"/>
      <c r="Q782" s="167"/>
      <c r="R782" s="34"/>
    </row>
    <row r="783" spans="1:18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166"/>
      <c r="Q783" s="167"/>
      <c r="R783" s="34"/>
    </row>
    <row r="784" spans="1:18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166"/>
      <c r="Q784" s="167"/>
      <c r="R784" s="34"/>
    </row>
    <row r="785" spans="1:18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166"/>
      <c r="Q785" s="167"/>
      <c r="R785" s="34"/>
    </row>
    <row r="786" spans="1:18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166"/>
      <c r="Q786" s="167"/>
      <c r="R786" s="34"/>
    </row>
    <row r="787" spans="1:18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166"/>
      <c r="Q787" s="167"/>
      <c r="R787" s="34"/>
    </row>
    <row r="788" spans="1:18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166"/>
      <c r="Q788" s="167"/>
      <c r="R788" s="34"/>
    </row>
    <row r="789" spans="1:18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166"/>
      <c r="Q789" s="167"/>
      <c r="R789" s="34"/>
    </row>
    <row r="790" spans="1:18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166"/>
      <c r="Q790" s="167"/>
      <c r="R790" s="34"/>
    </row>
    <row r="791" spans="1:18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166"/>
      <c r="Q791" s="167"/>
      <c r="R791" s="34"/>
    </row>
    <row r="792" spans="1:18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166"/>
      <c r="Q792" s="167"/>
      <c r="R792" s="34"/>
    </row>
    <row r="793" spans="1:18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166"/>
      <c r="Q793" s="167"/>
      <c r="R793" s="34"/>
    </row>
    <row r="794" spans="1:18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166"/>
      <c r="Q794" s="167"/>
      <c r="R794" s="34"/>
    </row>
    <row r="795" spans="1:18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166"/>
      <c r="Q795" s="167"/>
      <c r="R795" s="34"/>
    </row>
    <row r="796" spans="1:18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166"/>
      <c r="Q796" s="167"/>
      <c r="R796" s="34"/>
    </row>
    <row r="797" spans="1:18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166"/>
      <c r="Q797" s="167"/>
      <c r="R797" s="34"/>
    </row>
    <row r="798" spans="1:18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166"/>
      <c r="Q798" s="167"/>
      <c r="R798" s="34"/>
    </row>
    <row r="799" spans="1:18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166"/>
      <c r="Q799" s="167"/>
      <c r="R799" s="34"/>
    </row>
    <row r="800" spans="1:18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166"/>
      <c r="Q800" s="167"/>
      <c r="R800" s="34"/>
    </row>
    <row r="801" spans="1:18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166"/>
      <c r="Q801" s="167"/>
      <c r="R801" s="34"/>
    </row>
    <row r="802" spans="1:18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166"/>
      <c r="Q802" s="167"/>
      <c r="R802" s="34"/>
    </row>
    <row r="803" spans="1:18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166"/>
      <c r="Q803" s="167"/>
      <c r="R803" s="34"/>
    </row>
    <row r="804" spans="1:18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166"/>
      <c r="Q804" s="167"/>
      <c r="R804" s="34"/>
    </row>
    <row r="805" spans="1:18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166"/>
      <c r="Q805" s="167"/>
      <c r="R805" s="34"/>
    </row>
    <row r="806" spans="1:18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166"/>
      <c r="Q806" s="167"/>
      <c r="R806" s="34"/>
    </row>
    <row r="807" spans="1:18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166"/>
      <c r="Q807" s="167"/>
      <c r="R807" s="34"/>
    </row>
    <row r="808" spans="1:18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166"/>
      <c r="Q808" s="167"/>
      <c r="R808" s="34"/>
    </row>
    <row r="809" spans="1:18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166"/>
      <c r="Q809" s="167"/>
      <c r="R809" s="34"/>
    </row>
    <row r="810" spans="1:18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166"/>
      <c r="Q810" s="167"/>
      <c r="R810" s="34"/>
    </row>
    <row r="811" spans="1:18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166"/>
      <c r="Q811" s="167"/>
      <c r="R811" s="34"/>
    </row>
    <row r="812" spans="1:18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166"/>
      <c r="Q812" s="167"/>
      <c r="R812" s="34"/>
    </row>
    <row r="813" spans="1:18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166"/>
      <c r="Q813" s="167"/>
      <c r="R813" s="34"/>
    </row>
    <row r="814" spans="1:18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166"/>
      <c r="Q814" s="167"/>
      <c r="R814" s="34"/>
    </row>
    <row r="815" spans="1:18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166"/>
      <c r="Q815" s="167"/>
      <c r="R815" s="34"/>
    </row>
    <row r="816" spans="1:18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166"/>
      <c r="Q816" s="167"/>
      <c r="R816" s="34"/>
    </row>
    <row r="817" spans="1:18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166"/>
      <c r="Q817" s="167"/>
      <c r="R817" s="34"/>
    </row>
    <row r="818" spans="1:18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166"/>
      <c r="Q818" s="167"/>
      <c r="R818" s="34"/>
    </row>
    <row r="819" spans="1:18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166"/>
      <c r="Q819" s="167"/>
      <c r="R819" s="34"/>
    </row>
    <row r="820" spans="1:18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166"/>
      <c r="Q820" s="167"/>
      <c r="R820" s="34"/>
    </row>
    <row r="821" spans="1:18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166"/>
      <c r="Q821" s="167"/>
      <c r="R821" s="34"/>
    </row>
    <row r="822" spans="1:18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166"/>
      <c r="Q822" s="167"/>
      <c r="R822" s="34"/>
    </row>
    <row r="823" spans="1:18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166"/>
      <c r="Q823" s="167"/>
      <c r="R823" s="34"/>
    </row>
    <row r="824" spans="1:18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166"/>
      <c r="Q824" s="167"/>
      <c r="R824" s="34"/>
    </row>
    <row r="825" spans="1:18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166"/>
      <c r="Q825" s="167"/>
      <c r="R825" s="34"/>
    </row>
    <row r="826" spans="1:18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166"/>
      <c r="Q826" s="167"/>
      <c r="R826" s="34"/>
    </row>
    <row r="827" spans="1:18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166"/>
      <c r="Q827" s="167"/>
      <c r="R827" s="34"/>
    </row>
    <row r="828" spans="1:18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166"/>
      <c r="Q828" s="167"/>
      <c r="R828" s="34"/>
    </row>
    <row r="829" spans="1:18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166"/>
      <c r="Q829" s="167"/>
      <c r="R829" s="34"/>
    </row>
    <row r="830" spans="1:18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166"/>
      <c r="Q830" s="167"/>
      <c r="R830" s="34"/>
    </row>
    <row r="831" spans="1:18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166"/>
      <c r="Q831" s="167"/>
      <c r="R831" s="34"/>
    </row>
    <row r="832" spans="1:18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166"/>
      <c r="Q832" s="167"/>
      <c r="R832" s="34"/>
    </row>
    <row r="833" spans="1:18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166"/>
      <c r="Q833" s="167"/>
      <c r="R833" s="34"/>
    </row>
    <row r="834" spans="1:18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166"/>
      <c r="Q834" s="167"/>
      <c r="R834" s="34"/>
    </row>
    <row r="835" spans="1:18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166"/>
      <c r="Q835" s="167"/>
      <c r="R835" s="34"/>
    </row>
    <row r="836" spans="1:18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166"/>
      <c r="Q836" s="167"/>
      <c r="R836" s="34"/>
    </row>
    <row r="837" spans="1:18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166"/>
      <c r="Q837" s="167"/>
      <c r="R837" s="34"/>
    </row>
    <row r="838" spans="1:18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166"/>
      <c r="Q838" s="167"/>
      <c r="R838" s="34"/>
    </row>
    <row r="839" spans="1:18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166"/>
      <c r="Q839" s="167"/>
      <c r="R839" s="34"/>
    </row>
    <row r="840" spans="1:18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166"/>
      <c r="Q840" s="167"/>
      <c r="R840" s="34"/>
    </row>
    <row r="841" spans="1:18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166"/>
      <c r="Q841" s="167"/>
      <c r="R841" s="34"/>
    </row>
    <row r="842" spans="1:18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166"/>
      <c r="Q842" s="167"/>
      <c r="R842" s="34"/>
    </row>
    <row r="843" spans="1:18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166"/>
      <c r="Q843" s="167"/>
      <c r="R843" s="34"/>
    </row>
    <row r="844" spans="1:18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166"/>
      <c r="Q844" s="167"/>
      <c r="R844" s="34"/>
    </row>
    <row r="845" spans="1:18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166"/>
      <c r="Q845" s="167"/>
      <c r="R845" s="34"/>
    </row>
    <row r="846" spans="1:18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166"/>
      <c r="Q846" s="167"/>
      <c r="R846" s="34"/>
    </row>
    <row r="847" spans="1:18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166"/>
      <c r="Q847" s="167"/>
      <c r="R847" s="34"/>
    </row>
    <row r="848" spans="1:18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166"/>
      <c r="Q848" s="167"/>
      <c r="R848" s="34"/>
    </row>
    <row r="849" spans="1:18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166"/>
      <c r="Q849" s="167"/>
      <c r="R849" s="34"/>
    </row>
    <row r="850" spans="1:18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166"/>
      <c r="Q850" s="167"/>
      <c r="R850" s="34"/>
    </row>
    <row r="851" spans="1:18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166"/>
      <c r="Q851" s="167"/>
      <c r="R851" s="34"/>
    </row>
    <row r="852" spans="1:18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166"/>
      <c r="Q852" s="167"/>
      <c r="R852" s="34"/>
    </row>
    <row r="853" spans="1:18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166"/>
      <c r="Q853" s="167"/>
      <c r="R853" s="34"/>
    </row>
    <row r="854" spans="1:18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166"/>
      <c r="Q854" s="167"/>
      <c r="R854" s="34"/>
    </row>
    <row r="855" spans="1:18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166"/>
      <c r="Q855" s="167"/>
      <c r="R855" s="34"/>
    </row>
    <row r="856" spans="1:18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166"/>
      <c r="Q856" s="167"/>
      <c r="R856" s="34"/>
    </row>
    <row r="857" spans="1:18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166"/>
      <c r="Q857" s="167"/>
      <c r="R857" s="34"/>
    </row>
    <row r="858" spans="1:18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166"/>
      <c r="Q858" s="167"/>
      <c r="R858" s="34"/>
    </row>
    <row r="859" spans="1:18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166"/>
      <c r="Q859" s="167"/>
      <c r="R859" s="34"/>
    </row>
    <row r="860" spans="1:18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166"/>
      <c r="Q860" s="167"/>
      <c r="R860" s="34"/>
    </row>
    <row r="861" spans="1:18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166"/>
      <c r="Q861" s="167"/>
      <c r="R861" s="34"/>
    </row>
    <row r="862" spans="1:18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166"/>
      <c r="Q862" s="167"/>
      <c r="R862" s="34"/>
    </row>
    <row r="863" spans="1:18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166"/>
      <c r="Q863" s="167"/>
      <c r="R863" s="34"/>
    </row>
    <row r="864" spans="1:18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166"/>
      <c r="Q864" s="167"/>
      <c r="R864" s="34"/>
    </row>
    <row r="865" spans="1:18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166"/>
      <c r="Q865" s="167"/>
      <c r="R865" s="34"/>
    </row>
    <row r="866" spans="1:18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166"/>
      <c r="Q866" s="167"/>
      <c r="R866" s="34"/>
    </row>
    <row r="867" spans="1:18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166"/>
      <c r="Q867" s="167"/>
      <c r="R867" s="34"/>
    </row>
    <row r="868" spans="1:18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166"/>
      <c r="Q868" s="167"/>
      <c r="R868" s="34"/>
    </row>
    <row r="869" spans="1:18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166"/>
      <c r="Q869" s="167"/>
      <c r="R869" s="34"/>
    </row>
    <row r="870" spans="1:18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166"/>
      <c r="Q870" s="167"/>
      <c r="R870" s="34"/>
    </row>
    <row r="871" spans="1:18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166"/>
      <c r="Q871" s="167"/>
      <c r="R871" s="34"/>
    </row>
    <row r="872" spans="1:18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166"/>
      <c r="Q872" s="167"/>
      <c r="R872" s="34"/>
    </row>
    <row r="873" spans="1:18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166"/>
      <c r="Q873" s="167"/>
      <c r="R873" s="34"/>
    </row>
    <row r="874" spans="1:18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166"/>
      <c r="Q874" s="167"/>
      <c r="R874" s="34"/>
    </row>
    <row r="875" spans="1:18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166"/>
      <c r="Q875" s="167"/>
      <c r="R875" s="34"/>
    </row>
    <row r="876" spans="1:18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166"/>
      <c r="Q876" s="167"/>
      <c r="R876" s="34"/>
    </row>
    <row r="877" spans="1:18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166"/>
      <c r="Q877" s="167"/>
      <c r="R877" s="34"/>
    </row>
    <row r="878" spans="1:18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166"/>
      <c r="Q878" s="167"/>
      <c r="R878" s="34"/>
    </row>
    <row r="879" spans="1:18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166"/>
      <c r="Q879" s="167"/>
      <c r="R879" s="34"/>
    </row>
    <row r="880" spans="1:18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166"/>
      <c r="Q880" s="167"/>
      <c r="R880" s="34"/>
    </row>
    <row r="881" spans="1:18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166"/>
      <c r="Q881" s="167"/>
      <c r="R881" s="34"/>
    </row>
    <row r="882" spans="1:18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166"/>
      <c r="Q882" s="167"/>
      <c r="R882" s="34"/>
    </row>
    <row r="883" spans="1:18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166"/>
      <c r="Q883" s="167"/>
      <c r="R883" s="34"/>
    </row>
    <row r="884" spans="1:18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166"/>
      <c r="Q884" s="167"/>
      <c r="R884" s="34"/>
    </row>
    <row r="885" spans="1:18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166"/>
      <c r="Q885" s="167"/>
      <c r="R885" s="34"/>
    </row>
    <row r="886" spans="1:18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166"/>
      <c r="Q886" s="167"/>
      <c r="R886" s="34"/>
    </row>
    <row r="887" spans="1:18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166"/>
      <c r="Q887" s="167"/>
      <c r="R887" s="34"/>
    </row>
    <row r="888" spans="1:18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166"/>
      <c r="Q888" s="167"/>
      <c r="R888" s="34"/>
    </row>
    <row r="889" spans="1:18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166"/>
      <c r="Q889" s="167"/>
      <c r="R889" s="34"/>
    </row>
    <row r="890" spans="1:18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166"/>
      <c r="Q890" s="167"/>
      <c r="R890" s="34"/>
    </row>
    <row r="891" spans="1:18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166"/>
      <c r="Q891" s="167"/>
      <c r="R891" s="34"/>
    </row>
    <row r="892" spans="1:18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166"/>
      <c r="Q892" s="167"/>
      <c r="R892" s="34"/>
    </row>
    <row r="893" spans="1:18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166"/>
      <c r="Q893" s="167"/>
      <c r="R893" s="34"/>
    </row>
    <row r="894" spans="1:18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166"/>
      <c r="Q894" s="167"/>
      <c r="R894" s="34"/>
    </row>
    <row r="895" spans="1:18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166"/>
      <c r="Q895" s="167"/>
      <c r="R895" s="34"/>
    </row>
    <row r="896" spans="1:18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166"/>
      <c r="Q896" s="167"/>
      <c r="R896" s="34"/>
    </row>
    <row r="897" spans="1:18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166"/>
      <c r="Q897" s="167"/>
      <c r="R897" s="34"/>
    </row>
    <row r="898" spans="1:18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166"/>
      <c r="Q898" s="167"/>
      <c r="R898" s="34"/>
    </row>
    <row r="899" spans="1:18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166"/>
      <c r="Q899" s="167"/>
      <c r="R899" s="34"/>
    </row>
    <row r="900" spans="1:18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166"/>
      <c r="Q900" s="167"/>
      <c r="R900" s="34"/>
    </row>
    <row r="901" spans="1:18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166"/>
      <c r="Q901" s="167"/>
      <c r="R901" s="34"/>
    </row>
    <row r="902" spans="1:18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166"/>
      <c r="Q902" s="167"/>
      <c r="R902" s="34"/>
    </row>
    <row r="903" spans="1:18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166"/>
      <c r="Q903" s="167"/>
      <c r="R903" s="34"/>
    </row>
    <row r="904" spans="1:18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166"/>
      <c r="Q904" s="167"/>
      <c r="R904" s="34"/>
    </row>
    <row r="905" spans="1:18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166"/>
      <c r="Q905" s="167"/>
      <c r="R905" s="34"/>
    </row>
    <row r="906" spans="1:18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166"/>
      <c r="Q906" s="167"/>
      <c r="R906" s="34"/>
    </row>
    <row r="907" spans="1:18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166"/>
      <c r="Q907" s="167"/>
      <c r="R907" s="34"/>
    </row>
    <row r="908" spans="1:18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166"/>
      <c r="Q908" s="167"/>
      <c r="R908" s="34"/>
    </row>
    <row r="909" spans="1:18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166"/>
      <c r="Q909" s="167"/>
      <c r="R909" s="34"/>
    </row>
    <row r="910" spans="1:18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166"/>
      <c r="Q910" s="167"/>
      <c r="R910" s="34"/>
    </row>
    <row r="911" spans="1:18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166"/>
      <c r="Q911" s="167"/>
      <c r="R911" s="34"/>
    </row>
    <row r="912" spans="1:18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166"/>
      <c r="Q912" s="167"/>
      <c r="R912" s="34"/>
    </row>
    <row r="913" spans="1:18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166"/>
      <c r="Q913" s="167"/>
      <c r="R913" s="34"/>
    </row>
    <row r="914" spans="1:18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166"/>
      <c r="Q914" s="167"/>
      <c r="R914" s="34"/>
    </row>
    <row r="915" spans="1:18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166"/>
      <c r="Q915" s="167"/>
      <c r="R915" s="34"/>
    </row>
    <row r="916" spans="1:18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166"/>
      <c r="Q916" s="167"/>
      <c r="R916" s="34"/>
    </row>
    <row r="917" spans="1:18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166"/>
      <c r="Q917" s="167"/>
      <c r="R917" s="34"/>
    </row>
    <row r="918" spans="1:18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166"/>
      <c r="Q918" s="167"/>
      <c r="R918" s="34"/>
    </row>
    <row r="919" spans="1:18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166"/>
      <c r="Q919" s="167"/>
      <c r="R919" s="34"/>
    </row>
    <row r="920" spans="1:18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166"/>
      <c r="Q920" s="167"/>
      <c r="R920" s="34"/>
    </row>
    <row r="921" spans="1:18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166"/>
      <c r="Q921" s="167"/>
      <c r="R921" s="34"/>
    </row>
    <row r="922" spans="1:18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166"/>
      <c r="Q922" s="167"/>
      <c r="R922" s="34"/>
    </row>
    <row r="923" spans="1:18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166"/>
      <c r="Q923" s="167"/>
      <c r="R923" s="34"/>
    </row>
    <row r="924" spans="1:18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166"/>
      <c r="Q924" s="167"/>
      <c r="R924" s="34"/>
    </row>
    <row r="925" spans="1:18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166"/>
      <c r="Q925" s="167"/>
      <c r="R925" s="34"/>
    </row>
    <row r="926" spans="1:18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166"/>
      <c r="Q926" s="167"/>
      <c r="R926" s="34"/>
    </row>
    <row r="927" spans="1:18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166"/>
      <c r="Q927" s="167"/>
      <c r="R927" s="34"/>
    </row>
    <row r="928" spans="1:18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166"/>
      <c r="Q928" s="167"/>
      <c r="R928" s="34"/>
    </row>
    <row r="929" spans="1:18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166"/>
      <c r="Q929" s="167"/>
      <c r="R929" s="34"/>
    </row>
    <row r="930" spans="1:18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166"/>
      <c r="Q930" s="167"/>
      <c r="R930" s="34"/>
    </row>
    <row r="931" spans="1:18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166"/>
      <c r="Q931" s="167"/>
      <c r="R931" s="34"/>
    </row>
    <row r="932" spans="1:18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166"/>
      <c r="Q932" s="167"/>
      <c r="R932" s="34"/>
    </row>
    <row r="933" spans="1:18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166"/>
      <c r="Q933" s="167"/>
      <c r="R933" s="34"/>
    </row>
    <row r="934" spans="1:18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166"/>
      <c r="Q934" s="167"/>
      <c r="R934" s="34"/>
    </row>
    <row r="935" spans="1:18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166"/>
      <c r="Q935" s="167"/>
      <c r="R935" s="34"/>
    </row>
    <row r="936" spans="1:18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166"/>
      <c r="Q936" s="167"/>
      <c r="R936" s="34"/>
    </row>
    <row r="937" spans="1:18" ht="13.5" thickBot="1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166"/>
      <c r="Q937" s="167"/>
      <c r="R937" s="34"/>
    </row>
    <row r="938" spans="1:18" ht="13.5" thickBot="1"/>
  </sheetData>
  <sheetProtection selectLockedCells="1" selectUnlockedCells="1"/>
  <sortState ref="B3:Q13">
    <sortCondition descending="1" ref="Q3"/>
  </sortState>
  <mergeCells count="17">
    <mergeCell ref="O1:O2"/>
    <mergeCell ref="P1:P2"/>
    <mergeCell ref="Q1:Q2"/>
    <mergeCell ref="J1:J2"/>
    <mergeCell ref="K1:K2"/>
    <mergeCell ref="M1:M2"/>
    <mergeCell ref="N1:N2"/>
    <mergeCell ref="L1:L2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honeticPr fontId="18" type="noConversion"/>
  <pageMargins left="0.19" right="0.21" top="1" bottom="1" header="0.51180555555555551" footer="0.51180555555555551"/>
  <pageSetup paperSize="9" firstPageNumber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219"/>
  <sheetViews>
    <sheetView workbookViewId="0">
      <selection activeCell="R11" sqref="R11"/>
    </sheetView>
  </sheetViews>
  <sheetFormatPr defaultRowHeight="12.75"/>
  <cols>
    <col min="1" max="1" width="6.42578125" customWidth="1"/>
    <col min="2" max="2" width="14.85546875" customWidth="1"/>
    <col min="4" max="4" width="12" customWidth="1"/>
    <col min="5" max="15" width="6.7109375" customWidth="1"/>
    <col min="16" max="16" width="6.7109375" style="27" customWidth="1"/>
  </cols>
  <sheetData>
    <row r="1" spans="1:19" ht="65.25" customHeight="1" thickBot="1">
      <c r="A1" s="190" t="s">
        <v>1760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9" ht="22.5" customHeight="1" thickBot="1">
      <c r="A2" s="181" t="s">
        <v>1513</v>
      </c>
      <c r="B2" s="182" t="s">
        <v>1514</v>
      </c>
      <c r="C2" s="183" t="s">
        <v>1515</v>
      </c>
      <c r="D2" s="181" t="s">
        <v>1516</v>
      </c>
      <c r="E2" s="184" t="s">
        <v>1761</v>
      </c>
      <c r="F2" s="184" t="s">
        <v>1762</v>
      </c>
      <c r="G2" s="184" t="s">
        <v>1519</v>
      </c>
      <c r="H2" s="184" t="s">
        <v>1520</v>
      </c>
      <c r="I2" s="184" t="s">
        <v>423</v>
      </c>
      <c r="J2" s="184" t="s">
        <v>950</v>
      </c>
      <c r="K2" s="184" t="s">
        <v>950</v>
      </c>
      <c r="L2" s="184" t="s">
        <v>1076</v>
      </c>
      <c r="M2" s="184" t="s">
        <v>1136</v>
      </c>
      <c r="N2" s="184" t="s">
        <v>1521</v>
      </c>
      <c r="O2" s="184" t="s">
        <v>1522</v>
      </c>
      <c r="P2" s="193" t="s">
        <v>1661</v>
      </c>
      <c r="Q2" s="191" t="s">
        <v>1510</v>
      </c>
    </row>
    <row r="3" spans="1:19" ht="13.5" thickBot="1">
      <c r="A3" s="181"/>
      <c r="B3" s="182"/>
      <c r="C3" s="183"/>
      <c r="D3" s="181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93"/>
      <c r="Q3" s="192"/>
    </row>
    <row r="4" spans="1:19" ht="24.75" thickBot="1">
      <c r="A4" s="2">
        <v>1</v>
      </c>
      <c r="B4" s="3" t="s">
        <v>1763</v>
      </c>
      <c r="C4" s="2">
        <v>2001</v>
      </c>
      <c r="D4" s="31" t="s">
        <v>1534</v>
      </c>
      <c r="E4" s="171">
        <v>16</v>
      </c>
      <c r="F4" s="171">
        <v>16</v>
      </c>
      <c r="G4" s="171">
        <v>16</v>
      </c>
      <c r="H4" s="2">
        <v>15</v>
      </c>
      <c r="I4" s="171">
        <v>16</v>
      </c>
      <c r="J4" s="171">
        <v>16</v>
      </c>
      <c r="K4" s="171">
        <v>16</v>
      </c>
      <c r="L4" s="2">
        <v>16</v>
      </c>
      <c r="M4" s="2">
        <v>16</v>
      </c>
      <c r="N4" s="2">
        <v>16</v>
      </c>
      <c r="O4" s="2">
        <v>16</v>
      </c>
      <c r="P4" s="163">
        <f t="shared" ref="P4:P11" si="0">SUM(E4:O4)</f>
        <v>175</v>
      </c>
      <c r="Q4" s="162">
        <v>96</v>
      </c>
    </row>
    <row r="5" spans="1:19" ht="26.25" thickBot="1">
      <c r="A5" s="2">
        <v>2</v>
      </c>
      <c r="B5" s="3" t="s">
        <v>1765</v>
      </c>
      <c r="C5" s="2">
        <v>2001</v>
      </c>
      <c r="D5" s="3" t="s">
        <v>1526</v>
      </c>
      <c r="E5" s="171">
        <v>14</v>
      </c>
      <c r="F5" s="2">
        <v>13</v>
      </c>
      <c r="G5" s="171">
        <v>15</v>
      </c>
      <c r="H5" s="2">
        <v>13</v>
      </c>
      <c r="I5" s="2">
        <v>14</v>
      </c>
      <c r="J5" s="171">
        <v>15</v>
      </c>
      <c r="K5" s="171">
        <v>15</v>
      </c>
      <c r="L5" s="171">
        <v>15</v>
      </c>
      <c r="M5" s="171">
        <v>15</v>
      </c>
      <c r="N5" s="2">
        <v>14</v>
      </c>
      <c r="O5" s="2">
        <v>13</v>
      </c>
      <c r="P5" s="163">
        <f t="shared" si="0"/>
        <v>156</v>
      </c>
      <c r="Q5" s="162">
        <v>89</v>
      </c>
    </row>
    <row r="6" spans="1:19" ht="26.25" thickBot="1">
      <c r="A6" s="2">
        <v>3</v>
      </c>
      <c r="B6" s="3" t="s">
        <v>1774</v>
      </c>
      <c r="C6" s="2">
        <v>2001</v>
      </c>
      <c r="D6" s="3" t="s">
        <v>1772</v>
      </c>
      <c r="E6" s="2">
        <v>7</v>
      </c>
      <c r="F6" s="171">
        <v>10</v>
      </c>
      <c r="G6" s="171">
        <v>12</v>
      </c>
      <c r="H6" s="2">
        <v>4</v>
      </c>
      <c r="I6" s="171">
        <v>13</v>
      </c>
      <c r="J6" s="171">
        <v>13</v>
      </c>
      <c r="K6" s="171">
        <v>13</v>
      </c>
      <c r="L6" s="2">
        <v>9</v>
      </c>
      <c r="M6" s="2"/>
      <c r="N6" s="171">
        <v>15</v>
      </c>
      <c r="O6" s="2"/>
      <c r="P6" s="163">
        <f t="shared" si="0"/>
        <v>96</v>
      </c>
      <c r="Q6" s="162">
        <v>76</v>
      </c>
      <c r="S6" s="33">
        <f>COUNTIF(E4:O219,"&gt;0")</f>
        <v>455</v>
      </c>
    </row>
    <row r="7" spans="1:19" ht="13.5" thickBot="1">
      <c r="A7" s="2">
        <v>4</v>
      </c>
      <c r="B7" s="13" t="s">
        <v>1768</v>
      </c>
      <c r="C7" s="17">
        <v>2002</v>
      </c>
      <c r="D7" s="13" t="s">
        <v>1537</v>
      </c>
      <c r="E7" s="175">
        <v>12</v>
      </c>
      <c r="F7" s="21">
        <v>2</v>
      </c>
      <c r="G7" s="175">
        <v>11</v>
      </c>
      <c r="H7" s="6">
        <v>1</v>
      </c>
      <c r="I7" s="6">
        <v>11</v>
      </c>
      <c r="J7" s="175">
        <v>14</v>
      </c>
      <c r="K7" s="6">
        <v>10</v>
      </c>
      <c r="L7" s="175">
        <v>12</v>
      </c>
      <c r="M7" s="175"/>
      <c r="N7" s="24">
        <v>13</v>
      </c>
      <c r="O7" s="175">
        <v>11</v>
      </c>
      <c r="P7" s="163">
        <f t="shared" si="0"/>
        <v>97</v>
      </c>
      <c r="Q7" s="162">
        <v>73</v>
      </c>
    </row>
    <row r="8" spans="1:19" ht="26.25" thickBot="1">
      <c r="A8" s="2">
        <v>5</v>
      </c>
      <c r="B8" s="3" t="s">
        <v>1764</v>
      </c>
      <c r="C8" s="2">
        <v>2001</v>
      </c>
      <c r="D8" s="3" t="s">
        <v>1526</v>
      </c>
      <c r="E8" s="171">
        <v>15</v>
      </c>
      <c r="F8" s="171">
        <v>11</v>
      </c>
      <c r="G8" s="171">
        <v>13</v>
      </c>
      <c r="H8" s="2">
        <v>7</v>
      </c>
      <c r="I8" s="2"/>
      <c r="J8" s="171">
        <v>11</v>
      </c>
      <c r="K8" s="171">
        <v>12</v>
      </c>
      <c r="L8" s="169">
        <v>11</v>
      </c>
      <c r="M8" s="30"/>
      <c r="N8" s="30">
        <v>2</v>
      </c>
      <c r="O8" s="30">
        <v>3</v>
      </c>
      <c r="P8" s="163">
        <f t="shared" si="0"/>
        <v>85</v>
      </c>
      <c r="Q8" s="162">
        <v>73</v>
      </c>
    </row>
    <row r="9" spans="1:19" ht="26.25" thickBot="1">
      <c r="A9" s="2">
        <v>6</v>
      </c>
      <c r="B9" s="3" t="s">
        <v>1823</v>
      </c>
      <c r="C9" s="2"/>
      <c r="D9" s="3" t="s">
        <v>1824</v>
      </c>
      <c r="E9" s="2"/>
      <c r="F9" s="2"/>
      <c r="G9" s="171">
        <v>1</v>
      </c>
      <c r="H9" s="171">
        <v>12</v>
      </c>
      <c r="I9" s="171">
        <v>10</v>
      </c>
      <c r="J9" s="171"/>
      <c r="K9" s="171">
        <v>14</v>
      </c>
      <c r="L9" s="171"/>
      <c r="M9" s="171">
        <v>14</v>
      </c>
      <c r="N9" s="171"/>
      <c r="O9" s="171">
        <v>14</v>
      </c>
      <c r="P9" s="163">
        <f t="shared" si="0"/>
        <v>65</v>
      </c>
      <c r="Q9" s="162">
        <v>65</v>
      </c>
    </row>
    <row r="10" spans="1:19" ht="26.25" thickBot="1">
      <c r="A10" s="2">
        <v>7</v>
      </c>
      <c r="B10" s="3" t="s">
        <v>1781</v>
      </c>
      <c r="C10" s="2">
        <v>2001</v>
      </c>
      <c r="D10" s="3" t="s">
        <v>1530</v>
      </c>
      <c r="E10" s="2">
        <v>1</v>
      </c>
      <c r="F10" s="171">
        <v>3</v>
      </c>
      <c r="G10" s="171">
        <v>8</v>
      </c>
      <c r="H10" s="2">
        <v>1</v>
      </c>
      <c r="I10" s="2">
        <v>1</v>
      </c>
      <c r="J10" s="171">
        <v>2</v>
      </c>
      <c r="K10" s="171">
        <v>11</v>
      </c>
      <c r="L10" s="171"/>
      <c r="M10" s="171"/>
      <c r="N10" s="171">
        <v>12</v>
      </c>
      <c r="O10" s="171">
        <v>10</v>
      </c>
      <c r="P10" s="163">
        <f t="shared" si="0"/>
        <v>49</v>
      </c>
      <c r="Q10" s="162">
        <v>46</v>
      </c>
    </row>
    <row r="11" spans="1:19" ht="26.25" thickBot="1">
      <c r="A11" s="2">
        <v>8</v>
      </c>
      <c r="B11" s="13" t="s">
        <v>1769</v>
      </c>
      <c r="C11" s="17">
        <v>2001</v>
      </c>
      <c r="D11" s="18" t="s">
        <v>1767</v>
      </c>
      <c r="E11" s="175">
        <v>11</v>
      </c>
      <c r="F11" s="175">
        <v>9</v>
      </c>
      <c r="G11" s="175"/>
      <c r="H11" s="175">
        <v>6</v>
      </c>
      <c r="I11" s="175">
        <v>7</v>
      </c>
      <c r="J11" s="175"/>
      <c r="K11" s="175"/>
      <c r="L11" s="175"/>
      <c r="M11" s="175"/>
      <c r="N11" s="24">
        <v>11</v>
      </c>
      <c r="O11" s="6"/>
      <c r="P11" s="163">
        <f t="shared" si="0"/>
        <v>44</v>
      </c>
      <c r="Q11" s="162">
        <v>44</v>
      </c>
    </row>
    <row r="12" spans="1:19" ht="13.5" thickBot="1">
      <c r="A12" s="2">
        <v>9</v>
      </c>
      <c r="B12" s="3" t="s">
        <v>680</v>
      </c>
      <c r="C12" s="2"/>
      <c r="D12" s="31" t="s">
        <v>1847</v>
      </c>
      <c r="E12" s="2"/>
      <c r="F12" s="2"/>
      <c r="G12" s="2"/>
      <c r="H12" s="171">
        <v>1</v>
      </c>
      <c r="I12" s="171">
        <v>6</v>
      </c>
      <c r="J12" s="171">
        <v>9</v>
      </c>
      <c r="K12" s="171"/>
      <c r="L12" s="171"/>
      <c r="M12" s="171">
        <v>13</v>
      </c>
      <c r="N12" s="171">
        <v>9</v>
      </c>
      <c r="O12" s="171">
        <v>6</v>
      </c>
      <c r="P12" s="163">
        <v>44</v>
      </c>
      <c r="Q12" s="162">
        <v>44</v>
      </c>
    </row>
    <row r="13" spans="1:19" ht="26.25" thickBot="1">
      <c r="A13" s="2">
        <v>10</v>
      </c>
      <c r="B13" s="3" t="s">
        <v>1775</v>
      </c>
      <c r="C13" s="2">
        <v>2001</v>
      </c>
      <c r="D13" s="3" t="s">
        <v>1847</v>
      </c>
      <c r="E13" s="171">
        <v>6</v>
      </c>
      <c r="F13" s="2">
        <v>1</v>
      </c>
      <c r="G13" s="171">
        <v>10</v>
      </c>
      <c r="H13" s="2">
        <v>1</v>
      </c>
      <c r="I13" s="2"/>
      <c r="J13" s="171">
        <v>1</v>
      </c>
      <c r="K13" s="171">
        <v>1</v>
      </c>
      <c r="L13" s="171">
        <v>10</v>
      </c>
      <c r="M13" s="171"/>
      <c r="N13" s="171">
        <v>8</v>
      </c>
      <c r="O13" s="2">
        <v>1</v>
      </c>
      <c r="P13" s="163">
        <f>SUM(E13:O13)</f>
        <v>39</v>
      </c>
      <c r="Q13" s="162">
        <v>36</v>
      </c>
    </row>
    <row r="14" spans="1:19" ht="13.5" thickBot="1">
      <c r="A14" s="2">
        <v>11</v>
      </c>
      <c r="B14" s="13" t="s">
        <v>681</v>
      </c>
      <c r="C14" s="2"/>
      <c r="D14" s="3" t="s">
        <v>1526</v>
      </c>
      <c r="E14" s="2"/>
      <c r="F14" s="2"/>
      <c r="G14" s="2">
        <v>6</v>
      </c>
      <c r="H14" s="2">
        <v>5</v>
      </c>
      <c r="I14" s="2">
        <v>5</v>
      </c>
      <c r="J14" s="2">
        <v>8</v>
      </c>
      <c r="K14" s="2">
        <v>3</v>
      </c>
      <c r="L14" s="2">
        <v>4</v>
      </c>
      <c r="M14" s="2"/>
      <c r="N14" s="2">
        <v>3</v>
      </c>
      <c r="O14" s="2">
        <v>4</v>
      </c>
      <c r="P14" s="163">
        <f t="shared" ref="P14:P18" si="1">SUM(E14:O14)</f>
        <v>38</v>
      </c>
      <c r="Q14" s="162"/>
    </row>
    <row r="15" spans="1:19" ht="13.5" thickBot="1">
      <c r="A15" s="2">
        <v>12</v>
      </c>
      <c r="B15" s="13" t="s">
        <v>1850</v>
      </c>
      <c r="C15" s="17"/>
      <c r="D15" s="13" t="s">
        <v>1851</v>
      </c>
      <c r="E15" s="6"/>
      <c r="F15" s="6"/>
      <c r="G15" s="6"/>
      <c r="H15" s="6">
        <v>14</v>
      </c>
      <c r="I15" s="6">
        <v>15</v>
      </c>
      <c r="J15" s="6"/>
      <c r="K15" s="6"/>
      <c r="L15" s="6"/>
      <c r="M15" s="6"/>
      <c r="N15" s="22"/>
      <c r="O15" s="6"/>
      <c r="P15" s="163">
        <f t="shared" si="1"/>
        <v>29</v>
      </c>
      <c r="Q15" s="162"/>
    </row>
    <row r="16" spans="1:19" ht="13.5" thickBot="1">
      <c r="A16" s="2">
        <v>13</v>
      </c>
      <c r="B16" s="13" t="s">
        <v>1834</v>
      </c>
      <c r="C16" s="2"/>
      <c r="D16" s="3" t="s">
        <v>1606</v>
      </c>
      <c r="E16" s="2"/>
      <c r="F16" s="2"/>
      <c r="G16" s="2">
        <v>1</v>
      </c>
      <c r="H16" s="2">
        <v>1</v>
      </c>
      <c r="I16" s="2"/>
      <c r="J16" s="2">
        <v>7</v>
      </c>
      <c r="K16" s="2">
        <v>4</v>
      </c>
      <c r="L16" s="2"/>
      <c r="M16" s="2"/>
      <c r="N16" s="2">
        <v>7</v>
      </c>
      <c r="O16" s="2">
        <v>9</v>
      </c>
      <c r="P16" s="163">
        <f t="shared" si="1"/>
        <v>29</v>
      </c>
      <c r="Q16" s="162"/>
    </row>
    <row r="17" spans="1:17" ht="26.25" thickBot="1">
      <c r="A17" s="2">
        <v>14</v>
      </c>
      <c r="B17" s="3" t="s">
        <v>1766</v>
      </c>
      <c r="C17" s="2">
        <v>2002</v>
      </c>
      <c r="D17" s="3" t="s">
        <v>1767</v>
      </c>
      <c r="E17" s="2">
        <v>13</v>
      </c>
      <c r="F17" s="2">
        <v>5</v>
      </c>
      <c r="G17" s="2"/>
      <c r="H17" s="2">
        <v>10</v>
      </c>
      <c r="I17" s="2"/>
      <c r="J17" s="2"/>
      <c r="K17" s="2"/>
      <c r="L17" s="2"/>
      <c r="M17" s="2"/>
      <c r="N17" s="2"/>
      <c r="O17" s="2"/>
      <c r="P17" s="163">
        <f t="shared" si="1"/>
        <v>28</v>
      </c>
      <c r="Q17" s="162"/>
    </row>
    <row r="18" spans="1:17" ht="13.5" thickBot="1">
      <c r="A18" s="2">
        <v>15</v>
      </c>
      <c r="B18" s="13" t="s">
        <v>1814</v>
      </c>
      <c r="C18" s="2"/>
      <c r="D18" s="3" t="s">
        <v>1578</v>
      </c>
      <c r="E18" s="2"/>
      <c r="F18" s="2"/>
      <c r="G18" s="2">
        <v>14</v>
      </c>
      <c r="H18" s="2"/>
      <c r="I18" s="2"/>
      <c r="J18" s="2"/>
      <c r="K18" s="2"/>
      <c r="L18" s="2">
        <v>14</v>
      </c>
      <c r="M18" s="2"/>
      <c r="N18" s="2"/>
      <c r="O18" s="2"/>
      <c r="P18" s="163">
        <f t="shared" si="1"/>
        <v>28</v>
      </c>
      <c r="Q18" s="162"/>
    </row>
    <row r="19" spans="1:17" ht="26.25" thickBot="1">
      <c r="A19" s="2">
        <v>16</v>
      </c>
      <c r="B19" s="3" t="s">
        <v>679</v>
      </c>
      <c r="C19" s="2"/>
      <c r="D19" s="3" t="s">
        <v>1824</v>
      </c>
      <c r="E19" s="2"/>
      <c r="F19" s="2"/>
      <c r="G19" s="2"/>
      <c r="H19" s="2">
        <v>2</v>
      </c>
      <c r="I19" s="2">
        <v>8</v>
      </c>
      <c r="J19" s="2"/>
      <c r="K19" s="2">
        <v>6</v>
      </c>
      <c r="L19" s="2"/>
      <c r="M19" s="2"/>
      <c r="N19" s="2"/>
      <c r="O19" s="2">
        <v>12</v>
      </c>
      <c r="P19" s="163">
        <v>28</v>
      </c>
      <c r="Q19" s="162">
        <v>0</v>
      </c>
    </row>
    <row r="20" spans="1:17" ht="13.5" thickBot="1">
      <c r="A20" s="2">
        <v>17</v>
      </c>
      <c r="B20" s="3" t="s">
        <v>1833</v>
      </c>
      <c r="C20" s="2"/>
      <c r="D20" s="3" t="s">
        <v>1606</v>
      </c>
      <c r="E20" s="2"/>
      <c r="F20" s="2"/>
      <c r="G20" s="2">
        <v>1</v>
      </c>
      <c r="H20" s="2"/>
      <c r="I20" s="2">
        <v>1</v>
      </c>
      <c r="J20" s="2">
        <v>6</v>
      </c>
      <c r="K20" s="2">
        <v>2</v>
      </c>
      <c r="L20" s="2">
        <v>6</v>
      </c>
      <c r="M20" s="2">
        <v>11</v>
      </c>
      <c r="N20" s="2"/>
      <c r="O20" s="2">
        <v>1</v>
      </c>
      <c r="P20" s="163">
        <f>SUM(E20:O20)</f>
        <v>28</v>
      </c>
      <c r="Q20" s="162"/>
    </row>
    <row r="21" spans="1:17" ht="13.5" thickBot="1">
      <c r="A21" s="2">
        <v>18</v>
      </c>
      <c r="B21" s="13" t="s">
        <v>1770</v>
      </c>
      <c r="C21" s="6">
        <v>2001</v>
      </c>
      <c r="D21" s="13" t="s">
        <v>1526</v>
      </c>
      <c r="E21" s="6">
        <v>10</v>
      </c>
      <c r="F21" s="6"/>
      <c r="G21" s="6"/>
      <c r="H21" s="6"/>
      <c r="I21" s="6"/>
      <c r="J21" s="6"/>
      <c r="K21" s="6">
        <v>9</v>
      </c>
      <c r="L21" s="6">
        <v>5</v>
      </c>
      <c r="M21" s="6"/>
      <c r="N21" s="22"/>
      <c r="O21" s="6"/>
      <c r="P21" s="163">
        <f>SUM(E21:O21)</f>
        <v>24</v>
      </c>
      <c r="Q21" s="162"/>
    </row>
    <row r="22" spans="1:17" ht="26.25" thickBot="1">
      <c r="A22" s="2">
        <v>19</v>
      </c>
      <c r="B22" s="3" t="s">
        <v>1820</v>
      </c>
      <c r="C22" s="2"/>
      <c r="D22" s="3" t="s">
        <v>1534</v>
      </c>
      <c r="E22" s="2"/>
      <c r="F22" s="2"/>
      <c r="G22" s="2">
        <v>4</v>
      </c>
      <c r="H22" s="2">
        <v>1</v>
      </c>
      <c r="I22" s="2">
        <v>1</v>
      </c>
      <c r="J22" s="2"/>
      <c r="K22" s="2">
        <v>5</v>
      </c>
      <c r="L22" s="2">
        <v>8</v>
      </c>
      <c r="M22" s="2"/>
      <c r="N22" s="2">
        <v>1</v>
      </c>
      <c r="O22" s="2">
        <v>1</v>
      </c>
      <c r="P22" s="163">
        <f>SUM(E22:O22)</f>
        <v>21</v>
      </c>
      <c r="Q22" s="162"/>
    </row>
    <row r="23" spans="1:17" ht="13.5" thickBot="1">
      <c r="A23" s="2">
        <v>20</v>
      </c>
      <c r="B23" s="3" t="s">
        <v>678</v>
      </c>
      <c r="C23" s="17"/>
      <c r="D23" s="6" t="s">
        <v>1755</v>
      </c>
      <c r="E23" s="6"/>
      <c r="F23" s="6"/>
      <c r="G23" s="6"/>
      <c r="H23" s="6">
        <v>8</v>
      </c>
      <c r="I23" s="6">
        <v>12</v>
      </c>
      <c r="J23" s="6"/>
      <c r="K23" s="6"/>
      <c r="L23" s="6"/>
      <c r="M23" s="6"/>
      <c r="N23" s="22"/>
      <c r="O23" s="6"/>
      <c r="P23" s="163">
        <v>20</v>
      </c>
      <c r="Q23" s="162"/>
    </row>
    <row r="24" spans="1:17" ht="13.5" thickBot="1">
      <c r="A24" s="2">
        <v>21</v>
      </c>
      <c r="B24" s="13" t="s">
        <v>1232</v>
      </c>
      <c r="C24" s="6"/>
      <c r="D24" s="13"/>
      <c r="E24" s="6"/>
      <c r="F24" s="6"/>
      <c r="G24" s="6"/>
      <c r="H24" s="6"/>
      <c r="I24" s="6"/>
      <c r="J24" s="6"/>
      <c r="K24" s="6"/>
      <c r="L24" s="6">
        <v>7</v>
      </c>
      <c r="M24" s="6">
        <v>12</v>
      </c>
      <c r="N24" s="119"/>
      <c r="O24" s="6"/>
      <c r="P24" s="163">
        <f>SUM(K24:O24)</f>
        <v>19</v>
      </c>
      <c r="Q24" s="162"/>
    </row>
    <row r="25" spans="1:17" ht="13.5" thickBot="1">
      <c r="A25" s="2">
        <v>22</v>
      </c>
      <c r="B25" s="3" t="s">
        <v>1771</v>
      </c>
      <c r="C25" s="2">
        <v>2001</v>
      </c>
      <c r="D25" s="3" t="s">
        <v>1772</v>
      </c>
      <c r="E25" s="2">
        <v>9</v>
      </c>
      <c r="F25" s="2">
        <v>7</v>
      </c>
      <c r="G25" s="2">
        <v>1</v>
      </c>
      <c r="H25" s="2">
        <v>1</v>
      </c>
      <c r="I25" s="2"/>
      <c r="J25" s="2"/>
      <c r="K25" s="2"/>
      <c r="L25" s="30"/>
      <c r="M25" s="30"/>
      <c r="N25" s="30"/>
      <c r="O25" s="30"/>
      <c r="P25" s="163">
        <f>SUM(E25:O25)</f>
        <v>18</v>
      </c>
      <c r="Q25" s="162"/>
    </row>
    <row r="26" spans="1:17" ht="13.5" thickBot="1">
      <c r="A26" s="2">
        <v>23</v>
      </c>
      <c r="B26" s="3" t="s">
        <v>1849</v>
      </c>
      <c r="C26" s="2"/>
      <c r="D26" s="3" t="s">
        <v>1759</v>
      </c>
      <c r="E26" s="2"/>
      <c r="F26" s="2"/>
      <c r="G26" s="2"/>
      <c r="H26" s="2">
        <v>16</v>
      </c>
      <c r="I26" s="2"/>
      <c r="J26" s="2"/>
      <c r="K26" s="2"/>
      <c r="L26" s="2"/>
      <c r="M26" s="2"/>
      <c r="N26" s="2"/>
      <c r="O26" s="2"/>
      <c r="P26" s="163">
        <f>SUM(E26:O26)</f>
        <v>16</v>
      </c>
      <c r="Q26" s="162"/>
    </row>
    <row r="27" spans="1:17" ht="26.25" thickBot="1">
      <c r="A27" s="2">
        <v>24</v>
      </c>
      <c r="B27" s="3" t="s">
        <v>686</v>
      </c>
      <c r="C27" s="17"/>
      <c r="D27" s="13" t="s">
        <v>1847</v>
      </c>
      <c r="E27" s="6"/>
      <c r="F27" s="6"/>
      <c r="G27" s="6">
        <v>1</v>
      </c>
      <c r="H27" s="6">
        <v>1</v>
      </c>
      <c r="I27" s="6">
        <v>1</v>
      </c>
      <c r="J27" s="6"/>
      <c r="K27" s="6"/>
      <c r="L27" s="6">
        <v>3</v>
      </c>
      <c r="M27" s="6">
        <v>9</v>
      </c>
      <c r="N27" s="22"/>
      <c r="O27" s="6">
        <v>1</v>
      </c>
      <c r="P27" s="163">
        <f>SUM(E27:O27)</f>
        <v>16</v>
      </c>
      <c r="Q27" s="162"/>
    </row>
    <row r="28" spans="1:17" ht="13.5" thickBot="1">
      <c r="A28" s="2">
        <v>25</v>
      </c>
      <c r="B28" s="3" t="s">
        <v>1779</v>
      </c>
      <c r="C28" s="2">
        <v>2002</v>
      </c>
      <c r="D28" s="3" t="s">
        <v>1526</v>
      </c>
      <c r="E28" s="2">
        <v>3</v>
      </c>
      <c r="F28" s="2"/>
      <c r="G28" s="2"/>
      <c r="H28" s="2"/>
      <c r="I28" s="2">
        <v>9</v>
      </c>
      <c r="J28" s="2">
        <v>1</v>
      </c>
      <c r="K28" s="2">
        <v>1</v>
      </c>
      <c r="L28" s="2"/>
      <c r="M28" s="2"/>
      <c r="N28" s="2"/>
      <c r="O28" s="2">
        <v>1</v>
      </c>
      <c r="P28" s="163">
        <f>SUM(E28:O28)</f>
        <v>15</v>
      </c>
      <c r="Q28" s="162"/>
    </row>
    <row r="29" spans="1:17" ht="26.25" thickBot="1">
      <c r="A29" s="2">
        <v>26</v>
      </c>
      <c r="B29" s="13" t="s">
        <v>490</v>
      </c>
      <c r="C29" s="17"/>
      <c r="D29" s="13" t="s">
        <v>1211</v>
      </c>
      <c r="E29" s="6"/>
      <c r="F29" s="6"/>
      <c r="G29" s="6"/>
      <c r="H29" s="6"/>
      <c r="I29" s="6"/>
      <c r="J29" s="6"/>
      <c r="K29" s="6"/>
      <c r="L29" s="6"/>
      <c r="M29" s="6"/>
      <c r="N29" s="22"/>
      <c r="O29" s="17">
        <v>15</v>
      </c>
      <c r="P29" s="163">
        <v>15</v>
      </c>
      <c r="Q29" s="162"/>
    </row>
    <row r="30" spans="1:17" ht="13.5" thickBot="1">
      <c r="A30" s="2">
        <v>27</v>
      </c>
      <c r="B30" s="3" t="s">
        <v>763</v>
      </c>
      <c r="C30" s="2">
        <v>2001</v>
      </c>
      <c r="D30" s="3" t="s">
        <v>1606</v>
      </c>
      <c r="E30" s="2"/>
      <c r="F30" s="2"/>
      <c r="G30" s="2"/>
      <c r="H30" s="2"/>
      <c r="I30" s="2"/>
      <c r="J30" s="2">
        <v>5</v>
      </c>
      <c r="K30" s="2"/>
      <c r="L30" s="2">
        <v>2</v>
      </c>
      <c r="M30" s="2">
        <v>7</v>
      </c>
      <c r="N30" s="2"/>
      <c r="O30" s="2"/>
      <c r="P30" s="163">
        <v>14</v>
      </c>
      <c r="Q30" s="162"/>
    </row>
    <row r="31" spans="1:17" ht="26.25" thickBot="1">
      <c r="A31" s="2">
        <v>28</v>
      </c>
      <c r="B31" s="13" t="s">
        <v>1827</v>
      </c>
      <c r="C31" s="2"/>
      <c r="D31" s="3" t="s">
        <v>1819</v>
      </c>
      <c r="E31" s="2"/>
      <c r="F31" s="2"/>
      <c r="G31" s="2">
        <v>1</v>
      </c>
      <c r="H31" s="2">
        <v>1</v>
      </c>
      <c r="I31" s="2">
        <v>1</v>
      </c>
      <c r="J31" s="2"/>
      <c r="K31" s="2"/>
      <c r="L31" s="2"/>
      <c r="M31" s="2"/>
      <c r="N31" s="2">
        <v>10</v>
      </c>
      <c r="O31" s="2"/>
      <c r="P31" s="163">
        <f>SUM(E31:O31)</f>
        <v>13</v>
      </c>
      <c r="Q31" s="162"/>
    </row>
    <row r="32" spans="1:17" ht="26.25" thickBot="1">
      <c r="A32" s="2">
        <v>29</v>
      </c>
      <c r="B32" s="13" t="s">
        <v>685</v>
      </c>
      <c r="C32" s="2"/>
      <c r="D32" s="3" t="s">
        <v>1847</v>
      </c>
      <c r="E32" s="2"/>
      <c r="F32" s="2"/>
      <c r="G32" s="2">
        <v>1</v>
      </c>
      <c r="H32" s="2">
        <v>1</v>
      </c>
      <c r="I32" s="2">
        <v>1</v>
      </c>
      <c r="J32" s="2"/>
      <c r="K32" s="2"/>
      <c r="L32" s="2">
        <v>1</v>
      </c>
      <c r="M32" s="2">
        <v>8</v>
      </c>
      <c r="N32" s="2"/>
      <c r="O32" s="2">
        <v>1</v>
      </c>
      <c r="P32" s="163">
        <f>SUM(E32:O32)</f>
        <v>13</v>
      </c>
      <c r="Q32" s="162"/>
    </row>
    <row r="33" spans="1:17" ht="13.5" thickBot="1">
      <c r="A33" s="2">
        <v>30</v>
      </c>
      <c r="B33" s="3" t="s">
        <v>683</v>
      </c>
      <c r="C33" s="2"/>
      <c r="D33" s="3" t="s">
        <v>1697</v>
      </c>
      <c r="E33" s="2"/>
      <c r="F33" s="2"/>
      <c r="G33" s="2"/>
      <c r="H33" s="2"/>
      <c r="I33" s="2">
        <v>2</v>
      </c>
      <c r="J33" s="2">
        <v>10</v>
      </c>
      <c r="K33" s="2"/>
      <c r="L33" s="2">
        <v>13</v>
      </c>
      <c r="M33" s="2"/>
      <c r="N33" s="2"/>
      <c r="O33" s="2"/>
      <c r="P33" s="163">
        <v>12</v>
      </c>
      <c r="Q33" s="162"/>
    </row>
    <row r="34" spans="1:17" ht="13.5" thickBot="1">
      <c r="A34" s="2">
        <v>31</v>
      </c>
      <c r="B34" s="13" t="s">
        <v>762</v>
      </c>
      <c r="C34" s="6">
        <v>2002</v>
      </c>
      <c r="D34" s="13" t="s">
        <v>1606</v>
      </c>
      <c r="E34" s="6"/>
      <c r="F34" s="6"/>
      <c r="G34" s="6"/>
      <c r="H34" s="6"/>
      <c r="I34" s="6"/>
      <c r="J34" s="6">
        <v>12</v>
      </c>
      <c r="K34" s="6">
        <v>7</v>
      </c>
      <c r="L34" s="6"/>
      <c r="M34" s="6"/>
      <c r="N34" s="22"/>
      <c r="O34" s="6">
        <v>8</v>
      </c>
      <c r="P34" s="163">
        <v>12</v>
      </c>
      <c r="Q34" s="162"/>
    </row>
    <row r="35" spans="1:17" ht="13.5" thickBot="1">
      <c r="A35" s="2">
        <v>32</v>
      </c>
      <c r="B35" s="3" t="s">
        <v>1828</v>
      </c>
      <c r="C35" s="6"/>
      <c r="D35" s="13" t="s">
        <v>1819</v>
      </c>
      <c r="E35" s="6"/>
      <c r="F35" s="6"/>
      <c r="G35" s="6">
        <v>1</v>
      </c>
      <c r="H35" s="6">
        <v>1</v>
      </c>
      <c r="I35" s="6">
        <v>1</v>
      </c>
      <c r="J35" s="6">
        <v>3</v>
      </c>
      <c r="K35" s="6"/>
      <c r="L35" s="6"/>
      <c r="M35" s="6"/>
      <c r="N35" s="22">
        <v>6</v>
      </c>
      <c r="O35" s="6"/>
      <c r="P35" s="163">
        <f>SUM(E35:O35)</f>
        <v>12</v>
      </c>
      <c r="Q35" s="162"/>
    </row>
    <row r="36" spans="1:17" ht="13.5" thickBot="1">
      <c r="A36" s="2">
        <v>33</v>
      </c>
      <c r="B36" s="13" t="s">
        <v>1852</v>
      </c>
      <c r="C36" s="17"/>
      <c r="D36" s="13" t="s">
        <v>1759</v>
      </c>
      <c r="E36" s="6"/>
      <c r="F36" s="6"/>
      <c r="G36" s="6"/>
      <c r="H36" s="6">
        <v>11</v>
      </c>
      <c r="I36" s="6"/>
      <c r="J36" s="6"/>
      <c r="K36" s="6"/>
      <c r="L36" s="6"/>
      <c r="M36" s="6"/>
      <c r="N36" s="22"/>
      <c r="O36" s="6"/>
      <c r="P36" s="163">
        <f>SUM(E36:O36)</f>
        <v>11</v>
      </c>
      <c r="Q36" s="162"/>
    </row>
    <row r="37" spans="1:17" ht="13.5" thickBot="1">
      <c r="A37" s="2">
        <v>34</v>
      </c>
      <c r="B37" s="3" t="s">
        <v>1818</v>
      </c>
      <c r="C37" s="2"/>
      <c r="D37" s="3" t="s">
        <v>1819</v>
      </c>
      <c r="E37" s="2"/>
      <c r="F37" s="2"/>
      <c r="G37" s="2">
        <v>5</v>
      </c>
      <c r="H37" s="2">
        <v>1</v>
      </c>
      <c r="I37" s="2">
        <v>4</v>
      </c>
      <c r="J37" s="2"/>
      <c r="K37" s="2"/>
      <c r="L37" s="2"/>
      <c r="M37" s="2"/>
      <c r="N37" s="2"/>
      <c r="O37" s="2"/>
      <c r="P37" s="163">
        <f>SUM(E37:O37)</f>
        <v>10</v>
      </c>
      <c r="Q37" s="162"/>
    </row>
    <row r="38" spans="1:17" ht="26.25" thickBot="1">
      <c r="A38" s="2">
        <v>35</v>
      </c>
      <c r="B38" s="13" t="s">
        <v>1233</v>
      </c>
      <c r="C38" s="17"/>
      <c r="D38" s="13"/>
      <c r="E38" s="6"/>
      <c r="F38" s="6"/>
      <c r="G38" s="6"/>
      <c r="H38" s="6"/>
      <c r="I38" s="6"/>
      <c r="J38" s="6"/>
      <c r="K38" s="6"/>
      <c r="L38" s="6"/>
      <c r="M38" s="6">
        <v>10</v>
      </c>
      <c r="N38" s="22"/>
      <c r="O38" s="6"/>
      <c r="P38" s="163">
        <v>10</v>
      </c>
      <c r="Q38" s="162"/>
    </row>
    <row r="39" spans="1:17" ht="13.5" thickBot="1">
      <c r="A39" s="2">
        <v>36</v>
      </c>
      <c r="B39" s="3" t="s">
        <v>1815</v>
      </c>
      <c r="C39" s="2"/>
      <c r="D39" s="3" t="s">
        <v>1816</v>
      </c>
      <c r="E39" s="2"/>
      <c r="F39" s="2"/>
      <c r="G39" s="2">
        <v>9</v>
      </c>
      <c r="H39" s="2"/>
      <c r="I39" s="2"/>
      <c r="J39" s="2"/>
      <c r="K39" s="2"/>
      <c r="L39" s="2"/>
      <c r="M39" s="2"/>
      <c r="N39" s="2"/>
      <c r="O39" s="2"/>
      <c r="P39" s="163">
        <f>SUM(E39:O39)</f>
        <v>9</v>
      </c>
      <c r="Q39" s="162"/>
    </row>
    <row r="40" spans="1:17" ht="13.5" thickBot="1">
      <c r="A40" s="2">
        <v>37</v>
      </c>
      <c r="B40" s="3" t="s">
        <v>910</v>
      </c>
      <c r="C40" s="2">
        <v>2001</v>
      </c>
      <c r="D40" s="3" t="s">
        <v>301</v>
      </c>
      <c r="E40" s="2"/>
      <c r="F40" s="2"/>
      <c r="G40" s="2"/>
      <c r="H40" s="2">
        <v>9</v>
      </c>
      <c r="I40" s="2"/>
      <c r="J40" s="2"/>
      <c r="K40" s="2"/>
      <c r="L40" s="2"/>
      <c r="M40" s="2"/>
      <c r="N40" s="2"/>
      <c r="O40" s="2"/>
      <c r="P40" s="163">
        <v>9</v>
      </c>
      <c r="Q40" s="162"/>
    </row>
    <row r="41" spans="1:17" ht="26.25" thickBot="1">
      <c r="A41" s="2">
        <v>38</v>
      </c>
      <c r="B41" s="3" t="s">
        <v>1831</v>
      </c>
      <c r="C41" s="2"/>
      <c r="D41" s="3" t="s">
        <v>1824</v>
      </c>
      <c r="E41" s="2"/>
      <c r="F41" s="2"/>
      <c r="G41" s="2">
        <v>1</v>
      </c>
      <c r="H41" s="2"/>
      <c r="I41" s="2">
        <v>1</v>
      </c>
      <c r="J41" s="2"/>
      <c r="K41" s="2"/>
      <c r="L41" s="2"/>
      <c r="M41" s="2"/>
      <c r="N41" s="2"/>
      <c r="O41" s="2">
        <v>7</v>
      </c>
      <c r="P41" s="163">
        <f t="shared" ref="P41:P46" si="2">SUM(E41:O41)</f>
        <v>9</v>
      </c>
      <c r="Q41" s="162"/>
    </row>
    <row r="42" spans="1:17" ht="13.5" thickBot="1">
      <c r="A42" s="2">
        <v>39</v>
      </c>
      <c r="B42" s="31" t="s">
        <v>1773</v>
      </c>
      <c r="C42" s="2">
        <v>2001</v>
      </c>
      <c r="D42" s="3" t="s">
        <v>1526</v>
      </c>
      <c r="E42" s="2">
        <v>8</v>
      </c>
      <c r="F42" s="2"/>
      <c r="G42" s="2"/>
      <c r="H42" s="2"/>
      <c r="I42" s="2"/>
      <c r="J42" s="2"/>
      <c r="K42" s="2"/>
      <c r="L42" s="30"/>
      <c r="M42" s="2"/>
      <c r="N42" s="2"/>
      <c r="O42" s="2"/>
      <c r="P42" s="163">
        <f t="shared" si="2"/>
        <v>8</v>
      </c>
      <c r="Q42" s="162"/>
    </row>
    <row r="43" spans="1:17" ht="26.25" thickBot="1">
      <c r="A43" s="2">
        <v>40</v>
      </c>
      <c r="B43" s="13" t="s">
        <v>1817</v>
      </c>
      <c r="C43" s="17"/>
      <c r="D43" s="18" t="s">
        <v>1602</v>
      </c>
      <c r="E43" s="6"/>
      <c r="F43" s="6"/>
      <c r="G43" s="6">
        <v>7</v>
      </c>
      <c r="H43" s="6">
        <v>1</v>
      </c>
      <c r="I43" s="6"/>
      <c r="J43" s="6"/>
      <c r="K43" s="6"/>
      <c r="L43" s="6"/>
      <c r="M43" s="6"/>
      <c r="N43" s="22"/>
      <c r="O43" s="6"/>
      <c r="P43" s="163">
        <f t="shared" si="2"/>
        <v>8</v>
      </c>
      <c r="Q43" s="162"/>
    </row>
    <row r="44" spans="1:17" ht="13.5" thickBot="1">
      <c r="A44" s="2">
        <v>41</v>
      </c>
      <c r="B44" s="13" t="s">
        <v>1776</v>
      </c>
      <c r="C44" s="17">
        <v>2001</v>
      </c>
      <c r="D44" s="13" t="s">
        <v>1537</v>
      </c>
      <c r="E44" s="6">
        <v>5</v>
      </c>
      <c r="F44" s="6">
        <v>1</v>
      </c>
      <c r="G44" s="6"/>
      <c r="H44" s="6">
        <v>1</v>
      </c>
      <c r="I44" s="6"/>
      <c r="J44" s="6"/>
      <c r="K44" s="6"/>
      <c r="L44" s="6">
        <v>1</v>
      </c>
      <c r="M44" s="6"/>
      <c r="N44" s="22"/>
      <c r="O44" s="6"/>
      <c r="P44" s="163">
        <f t="shared" si="2"/>
        <v>8</v>
      </c>
      <c r="Q44" s="162"/>
    </row>
    <row r="45" spans="1:17" ht="26.25" thickBot="1">
      <c r="A45" s="2">
        <v>42</v>
      </c>
      <c r="B45" s="13" t="s">
        <v>1787</v>
      </c>
      <c r="C45" s="6">
        <v>2001</v>
      </c>
      <c r="D45" s="13" t="s">
        <v>1847</v>
      </c>
      <c r="E45" s="6">
        <v>1</v>
      </c>
      <c r="F45" s="6">
        <v>1</v>
      </c>
      <c r="G45" s="6"/>
      <c r="H45" s="6">
        <v>1</v>
      </c>
      <c r="I45" s="6">
        <v>1</v>
      </c>
      <c r="J45" s="6">
        <v>1</v>
      </c>
      <c r="K45" s="6">
        <v>1</v>
      </c>
      <c r="L45" s="6">
        <v>1</v>
      </c>
      <c r="M45" s="6"/>
      <c r="N45" s="22">
        <v>1</v>
      </c>
      <c r="O45" s="6"/>
      <c r="P45" s="163">
        <f t="shared" si="2"/>
        <v>8</v>
      </c>
      <c r="Q45" s="162"/>
    </row>
    <row r="46" spans="1:17" ht="13.5" thickBot="1">
      <c r="A46" s="2">
        <v>43</v>
      </c>
      <c r="B46" s="3" t="s">
        <v>1839</v>
      </c>
      <c r="C46" s="2"/>
      <c r="D46" s="3" t="s">
        <v>1819</v>
      </c>
      <c r="E46" s="2"/>
      <c r="F46" s="2"/>
      <c r="G46" s="2">
        <v>1</v>
      </c>
      <c r="H46" s="2">
        <v>1</v>
      </c>
      <c r="I46" s="2">
        <v>1</v>
      </c>
      <c r="J46" s="2"/>
      <c r="K46" s="2"/>
      <c r="L46" s="2"/>
      <c r="M46" s="2"/>
      <c r="N46" s="2">
        <v>4</v>
      </c>
      <c r="O46" s="2">
        <v>1</v>
      </c>
      <c r="P46" s="163">
        <f t="shared" si="2"/>
        <v>8</v>
      </c>
      <c r="Q46" s="162"/>
    </row>
    <row r="47" spans="1:17" ht="13.5" thickBot="1">
      <c r="A47" s="2">
        <v>44</v>
      </c>
      <c r="B47" s="3" t="s">
        <v>765</v>
      </c>
      <c r="C47" s="2">
        <v>2001</v>
      </c>
      <c r="D47" s="3" t="s">
        <v>1606</v>
      </c>
      <c r="E47" s="2"/>
      <c r="F47" s="2"/>
      <c r="G47" s="2"/>
      <c r="H47" s="2"/>
      <c r="I47" s="2"/>
      <c r="J47" s="2">
        <v>1</v>
      </c>
      <c r="K47" s="2"/>
      <c r="L47" s="2">
        <v>1</v>
      </c>
      <c r="M47" s="2">
        <v>5</v>
      </c>
      <c r="N47" s="2"/>
      <c r="O47" s="2">
        <v>1</v>
      </c>
      <c r="P47" s="163">
        <v>8</v>
      </c>
      <c r="Q47" s="162"/>
    </row>
    <row r="48" spans="1:17" ht="26.25" thickBot="1">
      <c r="A48" s="2">
        <v>45</v>
      </c>
      <c r="B48" s="13" t="s">
        <v>684</v>
      </c>
      <c r="C48" s="2"/>
      <c r="D48" s="3" t="s">
        <v>1847</v>
      </c>
      <c r="E48" s="2"/>
      <c r="F48" s="2"/>
      <c r="G48" s="2">
        <v>1</v>
      </c>
      <c r="H48" s="2">
        <v>1</v>
      </c>
      <c r="I48" s="2">
        <v>1</v>
      </c>
      <c r="J48" s="2"/>
      <c r="K48" s="2">
        <v>1</v>
      </c>
      <c r="L48" s="2">
        <v>1</v>
      </c>
      <c r="M48" s="2"/>
      <c r="N48" s="2">
        <v>1</v>
      </c>
      <c r="O48" s="2">
        <v>1</v>
      </c>
      <c r="P48" s="163">
        <f>SUM(E48:O48)</f>
        <v>7</v>
      </c>
      <c r="Q48" s="162"/>
    </row>
    <row r="49" spans="1:17" ht="26.25" thickBot="1">
      <c r="A49" s="2">
        <v>46</v>
      </c>
      <c r="B49" s="13" t="s">
        <v>1822</v>
      </c>
      <c r="C49" s="2"/>
      <c r="D49" s="3" t="s">
        <v>1819</v>
      </c>
      <c r="E49" s="2"/>
      <c r="F49" s="2"/>
      <c r="G49" s="2">
        <v>2</v>
      </c>
      <c r="H49" s="2"/>
      <c r="I49" s="2"/>
      <c r="J49" s="2"/>
      <c r="K49" s="2"/>
      <c r="L49" s="2"/>
      <c r="M49" s="2"/>
      <c r="N49" s="2">
        <v>5</v>
      </c>
      <c r="O49" s="2"/>
      <c r="P49" s="163">
        <f>SUM(E49:O49)</f>
        <v>7</v>
      </c>
      <c r="Q49" s="162"/>
    </row>
    <row r="50" spans="1:17" ht="26.25" thickBot="1">
      <c r="A50" s="2">
        <v>47</v>
      </c>
      <c r="B50" s="13" t="s">
        <v>1235</v>
      </c>
      <c r="C50" s="17"/>
      <c r="D50" s="13"/>
      <c r="E50" s="6"/>
      <c r="F50" s="6"/>
      <c r="G50" s="6"/>
      <c r="H50" s="6"/>
      <c r="I50" s="6"/>
      <c r="J50" s="6"/>
      <c r="K50" s="6"/>
      <c r="L50" s="6"/>
      <c r="M50" s="6">
        <v>6</v>
      </c>
      <c r="N50" s="22"/>
      <c r="O50" s="17"/>
      <c r="P50" s="163">
        <v>6</v>
      </c>
      <c r="Q50" s="162"/>
    </row>
    <row r="51" spans="1:17" ht="13.5" thickBot="1">
      <c r="A51" s="2">
        <v>48</v>
      </c>
      <c r="B51" s="3" t="s">
        <v>688</v>
      </c>
      <c r="C51" s="6"/>
      <c r="D51" s="13" t="s">
        <v>1819</v>
      </c>
      <c r="E51" s="6"/>
      <c r="F51" s="6"/>
      <c r="G51" s="6">
        <v>1</v>
      </c>
      <c r="H51" s="6">
        <v>1</v>
      </c>
      <c r="I51" s="6">
        <v>1</v>
      </c>
      <c r="J51" s="6"/>
      <c r="K51" s="6"/>
      <c r="L51" s="6"/>
      <c r="M51" s="6"/>
      <c r="N51" s="22">
        <v>1</v>
      </c>
      <c r="O51" s="6">
        <v>1</v>
      </c>
      <c r="P51" s="163">
        <f>SUM(E51:O51)</f>
        <v>5</v>
      </c>
      <c r="Q51" s="162"/>
    </row>
    <row r="52" spans="1:17" ht="26.25" thickBot="1">
      <c r="A52" s="2">
        <v>49</v>
      </c>
      <c r="B52" s="3" t="s">
        <v>1795</v>
      </c>
      <c r="C52" s="2">
        <v>2001</v>
      </c>
      <c r="D52" s="3" t="s">
        <v>1551</v>
      </c>
      <c r="E52" s="2">
        <v>1</v>
      </c>
      <c r="F52" s="2"/>
      <c r="G52" s="2"/>
      <c r="H52" s="2">
        <v>1</v>
      </c>
      <c r="I52" s="2"/>
      <c r="J52" s="2">
        <v>1</v>
      </c>
      <c r="K52" s="2"/>
      <c r="L52" s="30">
        <v>1</v>
      </c>
      <c r="M52" s="30"/>
      <c r="N52" s="30">
        <v>1</v>
      </c>
      <c r="O52" s="30"/>
      <c r="P52" s="163">
        <f>SUM(E52:O52)</f>
        <v>5</v>
      </c>
      <c r="Q52" s="162" t="s">
        <v>453</v>
      </c>
    </row>
    <row r="53" spans="1:17" ht="13.5" thickBot="1">
      <c r="A53" s="2">
        <v>50</v>
      </c>
      <c r="B53" s="13" t="s">
        <v>1838</v>
      </c>
      <c r="C53" s="2"/>
      <c r="D53" s="3" t="s">
        <v>1526</v>
      </c>
      <c r="E53" s="2"/>
      <c r="F53" s="2"/>
      <c r="G53" s="2">
        <v>1</v>
      </c>
      <c r="H53" s="2">
        <v>1</v>
      </c>
      <c r="I53" s="2"/>
      <c r="J53" s="2"/>
      <c r="K53" s="2"/>
      <c r="L53" s="2">
        <v>1</v>
      </c>
      <c r="M53" s="2"/>
      <c r="N53" s="2">
        <v>1</v>
      </c>
      <c r="O53" s="2">
        <v>1</v>
      </c>
      <c r="P53" s="163">
        <f>SUM(E53:O53)</f>
        <v>5</v>
      </c>
      <c r="Q53" s="162"/>
    </row>
    <row r="54" spans="1:17" ht="13.5" thickBot="1">
      <c r="A54" s="2">
        <v>51</v>
      </c>
      <c r="B54" s="3" t="s">
        <v>1323</v>
      </c>
      <c r="C54" s="2">
        <v>2001</v>
      </c>
      <c r="D54" s="3" t="s">
        <v>1526</v>
      </c>
      <c r="E54" s="2"/>
      <c r="F54" s="2"/>
      <c r="G54" s="2"/>
      <c r="H54" s="2">
        <v>1</v>
      </c>
      <c r="I54" s="2"/>
      <c r="J54" s="2"/>
      <c r="K54" s="2">
        <v>1</v>
      </c>
      <c r="L54" s="2">
        <v>1</v>
      </c>
      <c r="M54" s="2"/>
      <c r="N54" s="2">
        <v>1</v>
      </c>
      <c r="O54" s="2">
        <v>1</v>
      </c>
      <c r="P54" s="163">
        <v>5</v>
      </c>
      <c r="Q54" s="162"/>
    </row>
    <row r="55" spans="1:17" ht="15.6" customHeight="1" thickBot="1">
      <c r="A55" s="2">
        <v>52</v>
      </c>
      <c r="B55" s="13" t="s">
        <v>1322</v>
      </c>
      <c r="C55" s="17"/>
      <c r="D55" s="13" t="s">
        <v>2045</v>
      </c>
      <c r="E55" s="6"/>
      <c r="F55" s="6"/>
      <c r="G55" s="6"/>
      <c r="H55" s="6"/>
      <c r="I55" s="6"/>
      <c r="J55" s="6"/>
      <c r="K55" s="6"/>
      <c r="L55" s="6"/>
      <c r="M55" s="6"/>
      <c r="N55" s="22"/>
      <c r="O55" s="17">
        <v>5</v>
      </c>
      <c r="P55" s="163">
        <v>5</v>
      </c>
      <c r="Q55" s="162"/>
    </row>
    <row r="56" spans="1:17" ht="14.1" customHeight="1" thickBot="1">
      <c r="A56" s="2">
        <v>53</v>
      </c>
      <c r="B56" s="3" t="s">
        <v>1777</v>
      </c>
      <c r="C56" s="2">
        <v>2001</v>
      </c>
      <c r="D56" s="3" t="s">
        <v>1778</v>
      </c>
      <c r="E56" s="2">
        <v>4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163">
        <f>SUM(E56:O56)</f>
        <v>4</v>
      </c>
      <c r="Q56" s="162"/>
    </row>
    <row r="57" spans="1:17" ht="13.5" thickBot="1">
      <c r="A57" s="2">
        <v>54</v>
      </c>
      <c r="B57" s="13" t="s">
        <v>682</v>
      </c>
      <c r="C57" s="6"/>
      <c r="D57" s="13" t="s">
        <v>1755</v>
      </c>
      <c r="E57" s="6"/>
      <c r="F57" s="6"/>
      <c r="G57" s="6"/>
      <c r="H57" s="6">
        <v>1</v>
      </c>
      <c r="I57" s="6">
        <v>3</v>
      </c>
      <c r="J57" s="6"/>
      <c r="K57" s="6"/>
      <c r="L57" s="6"/>
      <c r="M57" s="6"/>
      <c r="N57" s="22"/>
      <c r="O57" s="6"/>
      <c r="P57" s="163">
        <v>4</v>
      </c>
      <c r="Q57" s="162"/>
    </row>
    <row r="58" spans="1:17" ht="13.5" thickBot="1">
      <c r="A58" s="2">
        <v>55</v>
      </c>
      <c r="B58" s="13" t="s">
        <v>764</v>
      </c>
      <c r="C58" s="6">
        <v>2002</v>
      </c>
      <c r="D58" s="13" t="s">
        <v>1606</v>
      </c>
      <c r="E58" s="6"/>
      <c r="F58" s="6"/>
      <c r="G58" s="6"/>
      <c r="H58" s="6"/>
      <c r="I58" s="6"/>
      <c r="J58" s="6">
        <v>4</v>
      </c>
      <c r="K58" s="6"/>
      <c r="L58" s="6"/>
      <c r="M58" s="6"/>
      <c r="N58" s="22"/>
      <c r="O58" s="6"/>
      <c r="P58" s="163">
        <v>4</v>
      </c>
      <c r="Q58" s="162"/>
    </row>
    <row r="59" spans="1:17" ht="26.25" thickBot="1">
      <c r="A59" s="2">
        <v>56</v>
      </c>
      <c r="B59" s="13" t="s">
        <v>1806</v>
      </c>
      <c r="C59" s="6">
        <v>2002</v>
      </c>
      <c r="D59" s="13" t="s">
        <v>1772</v>
      </c>
      <c r="E59" s="6">
        <v>1</v>
      </c>
      <c r="F59" s="6">
        <v>1</v>
      </c>
      <c r="G59" s="6"/>
      <c r="H59" s="6">
        <v>1</v>
      </c>
      <c r="I59" s="6"/>
      <c r="J59" s="6"/>
      <c r="K59" s="6"/>
      <c r="L59" s="6"/>
      <c r="M59" s="6"/>
      <c r="N59" s="22">
        <v>1</v>
      </c>
      <c r="O59" s="6"/>
      <c r="P59" s="163">
        <f>SUM(E59:O59)</f>
        <v>4</v>
      </c>
      <c r="Q59" s="162"/>
    </row>
    <row r="60" spans="1:17" ht="13.5" thickBot="1">
      <c r="A60" s="2">
        <v>57</v>
      </c>
      <c r="B60" s="3" t="s">
        <v>701</v>
      </c>
      <c r="C60" s="2"/>
      <c r="D60" s="3" t="s">
        <v>1526</v>
      </c>
      <c r="E60" s="2"/>
      <c r="F60" s="2"/>
      <c r="G60" s="2"/>
      <c r="H60" s="2">
        <v>1</v>
      </c>
      <c r="I60" s="2">
        <v>1</v>
      </c>
      <c r="J60" s="2">
        <v>1</v>
      </c>
      <c r="K60" s="2"/>
      <c r="L60" s="2"/>
      <c r="M60" s="2"/>
      <c r="N60" s="2">
        <v>1</v>
      </c>
      <c r="O60" s="2"/>
      <c r="P60" s="163">
        <v>4</v>
      </c>
      <c r="Q60" s="162"/>
    </row>
    <row r="61" spans="1:17" ht="13.5" thickBot="1">
      <c r="A61" s="2">
        <v>58</v>
      </c>
      <c r="B61" s="13" t="s">
        <v>1075</v>
      </c>
      <c r="C61" s="6">
        <v>2001</v>
      </c>
      <c r="D61" s="13" t="s">
        <v>1526</v>
      </c>
      <c r="E61" s="6">
        <v>1</v>
      </c>
      <c r="F61" s="6"/>
      <c r="G61" s="6"/>
      <c r="H61" s="6"/>
      <c r="I61" s="6"/>
      <c r="J61" s="6"/>
      <c r="K61" s="6"/>
      <c r="L61" s="6">
        <v>1</v>
      </c>
      <c r="M61" s="6"/>
      <c r="N61" s="22">
        <v>1</v>
      </c>
      <c r="O61" s="6">
        <v>1</v>
      </c>
      <c r="P61" s="163">
        <f>SUM(E61:O61)</f>
        <v>4</v>
      </c>
      <c r="Q61" s="162"/>
    </row>
    <row r="62" spans="1:17" ht="13.5" thickBot="1">
      <c r="A62" s="2">
        <v>59</v>
      </c>
      <c r="B62" s="13" t="s">
        <v>1234</v>
      </c>
      <c r="C62" s="17"/>
      <c r="D62" s="13"/>
      <c r="E62" s="6"/>
      <c r="F62" s="6"/>
      <c r="G62" s="6"/>
      <c r="H62" s="6"/>
      <c r="I62" s="6"/>
      <c r="J62" s="6"/>
      <c r="K62" s="6"/>
      <c r="L62" s="6"/>
      <c r="M62" s="6">
        <v>4</v>
      </c>
      <c r="N62" s="22"/>
      <c r="O62" s="6"/>
      <c r="P62" s="163">
        <v>4</v>
      </c>
      <c r="Q62" s="162"/>
    </row>
    <row r="63" spans="1:17" ht="13.5" thickBot="1">
      <c r="A63" s="2">
        <v>60</v>
      </c>
      <c r="B63" s="3" t="s">
        <v>1821</v>
      </c>
      <c r="C63" s="2"/>
      <c r="D63" s="3" t="s">
        <v>1602</v>
      </c>
      <c r="E63" s="2"/>
      <c r="F63" s="2"/>
      <c r="G63" s="2">
        <v>3</v>
      </c>
      <c r="H63" s="2"/>
      <c r="I63" s="2"/>
      <c r="J63" s="2"/>
      <c r="K63" s="2"/>
      <c r="L63" s="30"/>
      <c r="M63" s="30"/>
      <c r="N63" s="30"/>
      <c r="O63" s="30"/>
      <c r="P63" s="163">
        <f>SUM(E63:O63)</f>
        <v>3</v>
      </c>
      <c r="Q63" s="162"/>
    </row>
    <row r="64" spans="1:17" ht="13.5" thickBot="1">
      <c r="A64" s="2">
        <v>61</v>
      </c>
      <c r="B64" s="3" t="s">
        <v>1790</v>
      </c>
      <c r="C64" s="2">
        <v>2001</v>
      </c>
      <c r="D64" s="3" t="s">
        <v>1526</v>
      </c>
      <c r="E64" s="2">
        <v>1</v>
      </c>
      <c r="F64" s="2"/>
      <c r="G64" s="2"/>
      <c r="H64" s="2">
        <v>1</v>
      </c>
      <c r="I64" s="2"/>
      <c r="J64" s="2">
        <v>1</v>
      </c>
      <c r="K64" s="2"/>
      <c r="L64" s="2"/>
      <c r="M64" s="2"/>
      <c r="N64" s="2"/>
      <c r="O64" s="2"/>
      <c r="P64" s="163">
        <f>SUM(E64:O64)</f>
        <v>3</v>
      </c>
      <c r="Q64" s="162"/>
    </row>
    <row r="65" spans="1:17" ht="13.5" thickBot="1">
      <c r="A65" s="2">
        <v>62</v>
      </c>
      <c r="B65" s="3" t="s">
        <v>702</v>
      </c>
      <c r="C65" s="2"/>
      <c r="D65" s="3" t="s">
        <v>1526</v>
      </c>
      <c r="E65" s="2"/>
      <c r="F65" s="2"/>
      <c r="G65" s="2"/>
      <c r="H65" s="2">
        <v>1</v>
      </c>
      <c r="I65" s="2">
        <v>1</v>
      </c>
      <c r="J65" s="2">
        <v>1</v>
      </c>
      <c r="K65" s="2">
        <v>1</v>
      </c>
      <c r="L65" s="2"/>
      <c r="M65" s="2"/>
      <c r="N65" s="2"/>
      <c r="O65" s="2"/>
      <c r="P65" s="163">
        <v>3</v>
      </c>
      <c r="Q65" s="162"/>
    </row>
    <row r="66" spans="1:17" ht="26.25" thickBot="1">
      <c r="A66" s="2">
        <v>63</v>
      </c>
      <c r="B66" s="3" t="s">
        <v>911</v>
      </c>
      <c r="C66" s="2">
        <v>2001</v>
      </c>
      <c r="D66" s="3" t="s">
        <v>281</v>
      </c>
      <c r="E66" s="2"/>
      <c r="F66" s="2"/>
      <c r="G66" s="2"/>
      <c r="H66" s="2">
        <v>3</v>
      </c>
      <c r="I66" s="2"/>
      <c r="J66" s="2"/>
      <c r="K66" s="2"/>
      <c r="L66" s="2"/>
      <c r="M66" s="2"/>
      <c r="N66" s="2"/>
      <c r="O66" s="2"/>
      <c r="P66" s="163">
        <v>3</v>
      </c>
      <c r="Q66" s="162"/>
    </row>
    <row r="67" spans="1:17" ht="26.25" thickBot="1">
      <c r="A67" s="2">
        <v>64</v>
      </c>
      <c r="B67" s="3" t="s">
        <v>1785</v>
      </c>
      <c r="C67" s="2">
        <v>2001</v>
      </c>
      <c r="D67" s="3" t="s">
        <v>1767</v>
      </c>
      <c r="E67" s="2">
        <v>1</v>
      </c>
      <c r="F67" s="2"/>
      <c r="G67" s="2"/>
      <c r="H67" s="2"/>
      <c r="I67" s="2">
        <v>1</v>
      </c>
      <c r="J67" s="2"/>
      <c r="K67" s="2"/>
      <c r="L67" s="2"/>
      <c r="M67" s="2"/>
      <c r="N67" s="2">
        <v>1</v>
      </c>
      <c r="O67" s="2"/>
      <c r="P67" s="163">
        <f t="shared" ref="P67:P73" si="3">SUM(E67:O67)</f>
        <v>3</v>
      </c>
      <c r="Q67" s="162"/>
    </row>
    <row r="68" spans="1:17" ht="26.25" thickBot="1">
      <c r="A68" s="2">
        <v>64</v>
      </c>
      <c r="B68" s="13" t="s">
        <v>1269</v>
      </c>
      <c r="C68" s="6">
        <v>2001</v>
      </c>
      <c r="D68" s="13" t="s">
        <v>1551</v>
      </c>
      <c r="E68" s="6">
        <v>1</v>
      </c>
      <c r="F68" s="6"/>
      <c r="G68" s="6"/>
      <c r="H68" s="6"/>
      <c r="I68" s="6">
        <v>1</v>
      </c>
      <c r="J68" s="6"/>
      <c r="K68" s="6"/>
      <c r="L68" s="6">
        <v>1</v>
      </c>
      <c r="M68" s="6"/>
      <c r="N68" s="22"/>
      <c r="O68" s="6"/>
      <c r="P68" s="163">
        <f t="shared" si="3"/>
        <v>3</v>
      </c>
      <c r="Q68" s="162"/>
    </row>
    <row r="69" spans="1:17" ht="26.25" thickBot="1">
      <c r="A69" s="2">
        <v>66</v>
      </c>
      <c r="B69" s="3" t="s">
        <v>1783</v>
      </c>
      <c r="C69" s="2">
        <v>2002</v>
      </c>
      <c r="D69" s="3" t="s">
        <v>1772</v>
      </c>
      <c r="E69" s="2">
        <v>1</v>
      </c>
      <c r="F69" s="2"/>
      <c r="G69" s="2"/>
      <c r="H69" s="2"/>
      <c r="I69" s="2"/>
      <c r="J69" s="2">
        <v>1</v>
      </c>
      <c r="K69" s="2">
        <v>1</v>
      </c>
      <c r="L69" s="2"/>
      <c r="M69" s="2"/>
      <c r="N69" s="2"/>
      <c r="O69" s="2"/>
      <c r="P69" s="163">
        <f t="shared" si="3"/>
        <v>3</v>
      </c>
      <c r="Q69" s="162"/>
    </row>
    <row r="70" spans="1:17" ht="26.25" thickBot="1">
      <c r="A70" s="2">
        <v>67</v>
      </c>
      <c r="B70" s="3" t="s">
        <v>1845</v>
      </c>
      <c r="C70" s="2"/>
      <c r="D70" s="3" t="s">
        <v>1847</v>
      </c>
      <c r="E70" s="2"/>
      <c r="F70" s="2"/>
      <c r="G70" s="2">
        <v>1</v>
      </c>
      <c r="H70" s="2"/>
      <c r="I70" s="2"/>
      <c r="J70" s="2">
        <v>1</v>
      </c>
      <c r="K70" s="2">
        <v>1</v>
      </c>
      <c r="L70" s="2"/>
      <c r="M70" s="2"/>
      <c r="N70" s="2"/>
      <c r="O70" s="2"/>
      <c r="P70" s="163">
        <f t="shared" si="3"/>
        <v>3</v>
      </c>
      <c r="Q70" s="162"/>
    </row>
    <row r="71" spans="1:17" ht="26.25" thickBot="1">
      <c r="A71" s="2">
        <v>68</v>
      </c>
      <c r="B71" s="3" t="s">
        <v>1802</v>
      </c>
      <c r="C71" s="2">
        <v>2001</v>
      </c>
      <c r="D71" s="3" t="s">
        <v>1551</v>
      </c>
      <c r="E71" s="2">
        <v>1</v>
      </c>
      <c r="F71" s="2"/>
      <c r="G71" s="2"/>
      <c r="H71" s="2">
        <v>1</v>
      </c>
      <c r="I71" s="2"/>
      <c r="J71" s="2"/>
      <c r="K71" s="2"/>
      <c r="L71" s="2"/>
      <c r="M71" s="2"/>
      <c r="N71" s="2">
        <v>1</v>
      </c>
      <c r="O71" s="2"/>
      <c r="P71" s="163">
        <f t="shared" si="3"/>
        <v>3</v>
      </c>
      <c r="Q71" s="162"/>
    </row>
    <row r="72" spans="1:17" ht="26.25" thickBot="1">
      <c r="A72" s="2">
        <v>69</v>
      </c>
      <c r="B72" s="13" t="s">
        <v>1809</v>
      </c>
      <c r="C72" s="6">
        <v>2002</v>
      </c>
      <c r="D72" s="13" t="s">
        <v>1551</v>
      </c>
      <c r="E72" s="6">
        <v>1</v>
      </c>
      <c r="F72" s="6"/>
      <c r="G72" s="6"/>
      <c r="H72" s="6">
        <v>1</v>
      </c>
      <c r="I72" s="6"/>
      <c r="J72" s="6"/>
      <c r="K72" s="6"/>
      <c r="L72" s="6"/>
      <c r="M72" s="6"/>
      <c r="N72" s="22">
        <v>1</v>
      </c>
      <c r="O72" s="6"/>
      <c r="P72" s="163">
        <f t="shared" si="3"/>
        <v>3</v>
      </c>
      <c r="Q72" s="162"/>
    </row>
    <row r="73" spans="1:17" ht="26.25" thickBot="1">
      <c r="A73" s="2">
        <v>70</v>
      </c>
      <c r="B73" s="3" t="s">
        <v>1783</v>
      </c>
      <c r="C73" s="2"/>
      <c r="D73" s="3" t="s">
        <v>1772</v>
      </c>
      <c r="E73" s="2"/>
      <c r="F73" s="2"/>
      <c r="G73" s="2">
        <v>1</v>
      </c>
      <c r="H73" s="2">
        <v>1</v>
      </c>
      <c r="I73" s="2"/>
      <c r="J73" s="2"/>
      <c r="K73" s="2"/>
      <c r="L73" s="2">
        <v>1</v>
      </c>
      <c r="M73" s="2"/>
      <c r="N73" s="2"/>
      <c r="O73" s="2"/>
      <c r="P73" s="163">
        <f t="shared" si="3"/>
        <v>3</v>
      </c>
      <c r="Q73" s="162"/>
    </row>
    <row r="74" spans="1:17" ht="26.25" thickBot="1">
      <c r="A74" s="2">
        <v>71</v>
      </c>
      <c r="B74" s="13" t="s">
        <v>687</v>
      </c>
      <c r="C74" s="6"/>
      <c r="D74" s="13" t="s">
        <v>1551</v>
      </c>
      <c r="E74" s="6"/>
      <c r="F74" s="6"/>
      <c r="G74" s="6"/>
      <c r="H74" s="6">
        <v>1</v>
      </c>
      <c r="I74" s="6">
        <v>1</v>
      </c>
      <c r="J74" s="6"/>
      <c r="K74" s="6"/>
      <c r="L74" s="6">
        <v>1</v>
      </c>
      <c r="M74" s="6"/>
      <c r="N74" s="22"/>
      <c r="O74" s="6">
        <v>1</v>
      </c>
      <c r="P74" s="163">
        <v>3</v>
      </c>
      <c r="Q74" s="162"/>
    </row>
    <row r="75" spans="1:17" ht="13.5" thickBot="1">
      <c r="A75" s="2">
        <v>72</v>
      </c>
      <c r="B75" s="13" t="s">
        <v>694</v>
      </c>
      <c r="C75" s="6"/>
      <c r="D75" s="13" t="s">
        <v>1537</v>
      </c>
      <c r="E75" s="6"/>
      <c r="F75" s="6"/>
      <c r="G75" s="6"/>
      <c r="H75" s="6">
        <v>1</v>
      </c>
      <c r="I75" s="6">
        <v>1</v>
      </c>
      <c r="J75" s="6"/>
      <c r="K75" s="6"/>
      <c r="L75" s="6">
        <v>1</v>
      </c>
      <c r="M75" s="6"/>
      <c r="N75" s="22"/>
      <c r="O75" s="6"/>
      <c r="P75" s="163">
        <v>3</v>
      </c>
      <c r="Q75" s="162"/>
    </row>
    <row r="76" spans="1:17" ht="13.5" thickBot="1">
      <c r="A76" s="2">
        <v>73</v>
      </c>
      <c r="B76" s="13" t="s">
        <v>1799</v>
      </c>
      <c r="C76" s="17">
        <v>2001</v>
      </c>
      <c r="D76" s="13" t="s">
        <v>1526</v>
      </c>
      <c r="E76" s="6">
        <v>1</v>
      </c>
      <c r="F76" s="6"/>
      <c r="G76" s="6"/>
      <c r="H76" s="6"/>
      <c r="I76" s="6"/>
      <c r="J76" s="6"/>
      <c r="K76" s="6"/>
      <c r="L76" s="6"/>
      <c r="M76" s="6"/>
      <c r="N76" s="22">
        <v>1</v>
      </c>
      <c r="O76" s="6">
        <v>1</v>
      </c>
      <c r="P76" s="163">
        <f t="shared" ref="P76:P84" si="4">SUM(E76:O76)</f>
        <v>3</v>
      </c>
      <c r="Q76" s="162"/>
    </row>
    <row r="77" spans="1:17" ht="13.5" thickBot="1">
      <c r="A77" s="2">
        <v>74</v>
      </c>
      <c r="B77" s="3" t="s">
        <v>1780</v>
      </c>
      <c r="C77" s="2">
        <v>2001</v>
      </c>
      <c r="D77" s="3" t="s">
        <v>1778</v>
      </c>
      <c r="E77" s="2">
        <v>2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163">
        <f t="shared" si="4"/>
        <v>2</v>
      </c>
      <c r="Q77" s="162"/>
    </row>
    <row r="78" spans="1:17" ht="13.5" thickBot="1">
      <c r="A78" s="2">
        <v>75</v>
      </c>
      <c r="B78" s="3" t="s">
        <v>1789</v>
      </c>
      <c r="C78" s="2">
        <v>2001</v>
      </c>
      <c r="D78" s="31" t="s">
        <v>1526</v>
      </c>
      <c r="E78" s="2">
        <v>1</v>
      </c>
      <c r="F78" s="2">
        <v>1</v>
      </c>
      <c r="G78" s="2"/>
      <c r="H78" s="2"/>
      <c r="I78" s="2"/>
      <c r="J78" s="2"/>
      <c r="K78" s="2"/>
      <c r="L78" s="2"/>
      <c r="M78" s="2"/>
      <c r="N78" s="2"/>
      <c r="O78" s="2"/>
      <c r="P78" s="163">
        <f t="shared" si="4"/>
        <v>2</v>
      </c>
      <c r="Q78" s="162"/>
    </row>
    <row r="79" spans="1:17" ht="13.5" thickBot="1">
      <c r="A79" s="2">
        <v>76</v>
      </c>
      <c r="B79" s="13" t="s">
        <v>1798</v>
      </c>
      <c r="C79" s="17">
        <v>2001</v>
      </c>
      <c r="D79" s="13" t="s">
        <v>1526</v>
      </c>
      <c r="E79" s="6">
        <v>1</v>
      </c>
      <c r="F79" s="6">
        <v>1</v>
      </c>
      <c r="G79" s="6"/>
      <c r="H79" s="6"/>
      <c r="I79" s="6"/>
      <c r="J79" s="6"/>
      <c r="K79" s="6"/>
      <c r="L79" s="6"/>
      <c r="M79" s="6"/>
      <c r="N79" s="22"/>
      <c r="O79" s="6"/>
      <c r="P79" s="163">
        <f t="shared" si="4"/>
        <v>2</v>
      </c>
      <c r="Q79" s="162"/>
    </row>
    <row r="80" spans="1:17" ht="26.25" thickBot="1">
      <c r="A80" s="2">
        <v>77</v>
      </c>
      <c r="B80" s="13" t="s">
        <v>1805</v>
      </c>
      <c r="C80" s="17">
        <v>2001</v>
      </c>
      <c r="D80" s="13" t="s">
        <v>1530</v>
      </c>
      <c r="E80" s="6">
        <v>1</v>
      </c>
      <c r="F80" s="6">
        <v>1</v>
      </c>
      <c r="G80" s="6"/>
      <c r="H80" s="6"/>
      <c r="I80" s="6"/>
      <c r="J80" s="6"/>
      <c r="K80" s="6"/>
      <c r="L80" s="6"/>
      <c r="M80" s="6"/>
      <c r="N80" s="22"/>
      <c r="O80" s="6"/>
      <c r="P80" s="163">
        <f t="shared" si="4"/>
        <v>2</v>
      </c>
      <c r="Q80" s="162"/>
    </row>
    <row r="81" spans="1:17" ht="13.5" thickBot="1">
      <c r="A81" s="2">
        <v>78</v>
      </c>
      <c r="B81" s="13" t="s">
        <v>1812</v>
      </c>
      <c r="C81" s="6">
        <v>2001</v>
      </c>
      <c r="D81" s="13" t="s">
        <v>1526</v>
      </c>
      <c r="E81" s="6">
        <v>1</v>
      </c>
      <c r="F81" s="6">
        <v>1</v>
      </c>
      <c r="G81" s="6"/>
      <c r="H81" s="6"/>
      <c r="I81" s="6"/>
      <c r="J81" s="6"/>
      <c r="K81" s="6"/>
      <c r="L81" s="6"/>
      <c r="M81" s="6"/>
      <c r="N81" s="22"/>
      <c r="O81" s="6"/>
      <c r="P81" s="163">
        <f t="shared" si="4"/>
        <v>2</v>
      </c>
      <c r="Q81" s="162"/>
    </row>
    <row r="82" spans="1:17" ht="13.5" thickBot="1">
      <c r="A82" s="2">
        <v>79</v>
      </c>
      <c r="B82" s="3" t="s">
        <v>1788</v>
      </c>
      <c r="C82" s="2">
        <v>2000</v>
      </c>
      <c r="D82" s="3" t="s">
        <v>1526</v>
      </c>
      <c r="E82" s="2">
        <v>1</v>
      </c>
      <c r="F82" s="2"/>
      <c r="G82" s="2"/>
      <c r="H82" s="2">
        <v>1</v>
      </c>
      <c r="I82" s="2"/>
      <c r="J82" s="2"/>
      <c r="K82" s="2"/>
      <c r="L82" s="2"/>
      <c r="M82" s="2"/>
      <c r="N82" s="2"/>
      <c r="O82" s="2"/>
      <c r="P82" s="163">
        <f t="shared" si="4"/>
        <v>2</v>
      </c>
      <c r="Q82" s="162"/>
    </row>
    <row r="83" spans="1:17" ht="13.5" thickBot="1">
      <c r="A83" s="2">
        <v>80</v>
      </c>
      <c r="B83" s="13" t="s">
        <v>1837</v>
      </c>
      <c r="C83" s="2"/>
      <c r="D83" s="3" t="s">
        <v>1616</v>
      </c>
      <c r="E83" s="2"/>
      <c r="F83" s="2"/>
      <c r="G83" s="2">
        <v>1</v>
      </c>
      <c r="H83" s="2">
        <v>1</v>
      </c>
      <c r="I83" s="2"/>
      <c r="J83" s="2"/>
      <c r="K83" s="2"/>
      <c r="L83" s="2"/>
      <c r="M83" s="2"/>
      <c r="N83" s="2"/>
      <c r="O83" s="2"/>
      <c r="P83" s="163">
        <f t="shared" si="4"/>
        <v>2</v>
      </c>
      <c r="Q83" s="162"/>
    </row>
    <row r="84" spans="1:17" ht="13.5" thickBot="1">
      <c r="A84" s="2">
        <v>81</v>
      </c>
      <c r="B84" s="3" t="s">
        <v>1843</v>
      </c>
      <c r="C84" s="2"/>
      <c r="D84" s="3" t="s">
        <v>1819</v>
      </c>
      <c r="E84" s="2"/>
      <c r="F84" s="2"/>
      <c r="G84" s="2">
        <v>1</v>
      </c>
      <c r="H84" s="2">
        <v>1</v>
      </c>
      <c r="I84" s="2"/>
      <c r="J84" s="2"/>
      <c r="K84" s="2"/>
      <c r="L84" s="2"/>
      <c r="M84" s="2"/>
      <c r="N84" s="2"/>
      <c r="O84" s="2"/>
      <c r="P84" s="163">
        <f t="shared" si="4"/>
        <v>2</v>
      </c>
      <c r="Q84" s="162"/>
    </row>
    <row r="85" spans="1:17" ht="13.5" thickBot="1">
      <c r="A85" s="2">
        <v>82</v>
      </c>
      <c r="B85" s="3" t="s">
        <v>692</v>
      </c>
      <c r="C85" s="2"/>
      <c r="D85" s="3" t="s">
        <v>1537</v>
      </c>
      <c r="E85" s="2"/>
      <c r="F85" s="2"/>
      <c r="G85" s="2"/>
      <c r="H85" s="2">
        <v>1</v>
      </c>
      <c r="I85" s="2">
        <v>1</v>
      </c>
      <c r="J85" s="2"/>
      <c r="K85" s="2"/>
      <c r="L85" s="2"/>
      <c r="M85" s="2"/>
      <c r="N85" s="2"/>
      <c r="O85" s="2"/>
      <c r="P85" s="163">
        <v>2</v>
      </c>
      <c r="Q85" s="162"/>
    </row>
    <row r="86" spans="1:17" ht="13.5" thickBot="1">
      <c r="A86" s="2">
        <v>83</v>
      </c>
      <c r="B86" s="3" t="s">
        <v>695</v>
      </c>
      <c r="C86" s="2"/>
      <c r="D86" s="3" t="s">
        <v>1755</v>
      </c>
      <c r="E86" s="2"/>
      <c r="F86" s="2"/>
      <c r="G86" s="2"/>
      <c r="H86" s="2">
        <v>1</v>
      </c>
      <c r="I86" s="2">
        <v>1</v>
      </c>
      <c r="J86" s="2"/>
      <c r="K86" s="2"/>
      <c r="L86" s="2"/>
      <c r="M86" s="2"/>
      <c r="N86" s="2"/>
      <c r="O86" s="2"/>
      <c r="P86" s="163">
        <v>2</v>
      </c>
      <c r="Q86" s="162"/>
    </row>
    <row r="87" spans="1:17" ht="26.25" thickBot="1">
      <c r="A87" s="2">
        <v>84</v>
      </c>
      <c r="B87" s="3" t="s">
        <v>1786</v>
      </c>
      <c r="C87" s="2">
        <v>2001</v>
      </c>
      <c r="D87" s="3" t="s">
        <v>1537</v>
      </c>
      <c r="E87" s="2">
        <v>1</v>
      </c>
      <c r="F87" s="2"/>
      <c r="G87" s="2"/>
      <c r="H87" s="2"/>
      <c r="I87" s="2"/>
      <c r="J87" s="2"/>
      <c r="K87" s="2"/>
      <c r="L87" s="2">
        <v>1</v>
      </c>
      <c r="M87" s="2"/>
      <c r="N87" s="2"/>
      <c r="O87" s="2"/>
      <c r="P87" s="163">
        <f>SUM(E87:O87)</f>
        <v>2</v>
      </c>
      <c r="Q87" s="162"/>
    </row>
    <row r="88" spans="1:17" ht="26.25" thickBot="1">
      <c r="A88" s="2">
        <v>85</v>
      </c>
      <c r="B88" s="3" t="s">
        <v>1792</v>
      </c>
      <c r="C88" s="2">
        <v>2001</v>
      </c>
      <c r="D88" s="3" t="s">
        <v>1526</v>
      </c>
      <c r="E88" s="2">
        <v>1</v>
      </c>
      <c r="F88" s="2"/>
      <c r="G88" s="2"/>
      <c r="H88" s="2"/>
      <c r="I88" s="2"/>
      <c r="J88" s="2"/>
      <c r="K88" s="2"/>
      <c r="L88" s="2"/>
      <c r="M88" s="2"/>
      <c r="N88" s="2"/>
      <c r="O88" s="2">
        <v>1</v>
      </c>
      <c r="P88" s="163">
        <f>SUM(E88:O88)</f>
        <v>2</v>
      </c>
      <c r="Q88" s="162"/>
    </row>
    <row r="89" spans="1:17" ht="13.5" thickBot="1">
      <c r="A89" s="2">
        <v>86</v>
      </c>
      <c r="B89" s="13" t="s">
        <v>1797</v>
      </c>
      <c r="C89" s="6">
        <v>2001</v>
      </c>
      <c r="D89" s="13" t="s">
        <v>1537</v>
      </c>
      <c r="E89" s="6">
        <v>1</v>
      </c>
      <c r="F89" s="6"/>
      <c r="G89" s="6"/>
      <c r="H89" s="6"/>
      <c r="I89" s="6"/>
      <c r="J89" s="6"/>
      <c r="K89" s="6"/>
      <c r="L89" s="6">
        <v>1</v>
      </c>
      <c r="M89" s="6"/>
      <c r="N89" s="22"/>
      <c r="O89" s="6"/>
      <c r="P89" s="163">
        <f>SUM(E89:O89)</f>
        <v>2</v>
      </c>
      <c r="Q89" s="162"/>
    </row>
    <row r="90" spans="1:17" ht="26.25" thickBot="1">
      <c r="A90" s="2">
        <v>87</v>
      </c>
      <c r="B90" s="3" t="s">
        <v>1785</v>
      </c>
      <c r="C90" s="2"/>
      <c r="D90" s="3" t="s">
        <v>1767</v>
      </c>
      <c r="E90" s="2"/>
      <c r="F90" s="2"/>
      <c r="G90" s="2">
        <v>1</v>
      </c>
      <c r="H90" s="2"/>
      <c r="I90" s="2"/>
      <c r="J90" s="2"/>
      <c r="K90" s="2"/>
      <c r="L90" s="2"/>
      <c r="M90" s="2"/>
      <c r="N90" s="2"/>
      <c r="O90" s="2">
        <v>1</v>
      </c>
      <c r="P90" s="163">
        <f>SUM(E90:O90)</f>
        <v>2</v>
      </c>
      <c r="Q90" s="162"/>
    </row>
    <row r="91" spans="1:17" ht="13.5" thickBot="1">
      <c r="A91" s="2">
        <v>88</v>
      </c>
      <c r="B91" s="13" t="s">
        <v>689</v>
      </c>
      <c r="C91" s="17"/>
      <c r="D91" s="13" t="s">
        <v>1819</v>
      </c>
      <c r="E91" s="6"/>
      <c r="F91" s="6"/>
      <c r="G91" s="6"/>
      <c r="H91" s="6"/>
      <c r="I91" s="6">
        <v>1</v>
      </c>
      <c r="J91" s="6"/>
      <c r="K91" s="6"/>
      <c r="L91" s="6"/>
      <c r="M91" s="6"/>
      <c r="N91" s="22">
        <v>1</v>
      </c>
      <c r="O91" s="6"/>
      <c r="P91" s="163">
        <v>2</v>
      </c>
      <c r="Q91" s="162"/>
    </row>
    <row r="92" spans="1:17" ht="13.5" thickBot="1">
      <c r="A92" s="2">
        <v>89</v>
      </c>
      <c r="B92" s="3" t="s">
        <v>691</v>
      </c>
      <c r="C92" s="2"/>
      <c r="D92" s="3" t="s">
        <v>1537</v>
      </c>
      <c r="E92" s="2"/>
      <c r="F92" s="2"/>
      <c r="G92" s="2"/>
      <c r="H92" s="2"/>
      <c r="I92" s="2">
        <v>1</v>
      </c>
      <c r="J92" s="2"/>
      <c r="K92" s="2"/>
      <c r="L92" s="2">
        <v>1</v>
      </c>
      <c r="M92" s="2"/>
      <c r="N92" s="2"/>
      <c r="O92" s="2"/>
      <c r="P92" s="163">
        <v>2</v>
      </c>
      <c r="Q92" s="162"/>
    </row>
    <row r="93" spans="1:17" ht="13.5" thickBot="1">
      <c r="A93" s="2">
        <v>90</v>
      </c>
      <c r="B93" s="13" t="s">
        <v>767</v>
      </c>
      <c r="C93" s="17">
        <v>2001</v>
      </c>
      <c r="D93" s="13" t="s">
        <v>1526</v>
      </c>
      <c r="E93" s="6"/>
      <c r="F93" s="6"/>
      <c r="G93" s="6"/>
      <c r="H93" s="6"/>
      <c r="I93" s="6"/>
      <c r="J93" s="6">
        <v>1</v>
      </c>
      <c r="K93" s="6"/>
      <c r="L93" s="6"/>
      <c r="M93" s="6"/>
      <c r="N93" s="22">
        <v>1</v>
      </c>
      <c r="O93" s="6"/>
      <c r="P93" s="163">
        <v>2</v>
      </c>
      <c r="Q93" s="162"/>
    </row>
    <row r="94" spans="1:17" ht="13.5" thickBot="1">
      <c r="A94" s="2">
        <v>91</v>
      </c>
      <c r="B94" s="3" t="s">
        <v>918</v>
      </c>
      <c r="C94" s="2">
        <v>2002</v>
      </c>
      <c r="D94" s="3" t="s">
        <v>1537</v>
      </c>
      <c r="E94" s="2"/>
      <c r="F94" s="2"/>
      <c r="G94" s="2"/>
      <c r="H94" s="2">
        <v>1</v>
      </c>
      <c r="I94" s="2"/>
      <c r="J94" s="2"/>
      <c r="K94" s="2"/>
      <c r="L94" s="2">
        <v>1</v>
      </c>
      <c r="M94" s="2"/>
      <c r="N94" s="2"/>
      <c r="O94" s="2"/>
      <c r="P94" s="163">
        <v>2</v>
      </c>
      <c r="Q94" s="162"/>
    </row>
    <row r="95" spans="1:17" ht="13.5" thickBot="1">
      <c r="A95" s="2">
        <v>92</v>
      </c>
      <c r="B95" s="13" t="s">
        <v>977</v>
      </c>
      <c r="C95" s="17"/>
      <c r="D95" s="13" t="s">
        <v>1526</v>
      </c>
      <c r="E95" s="6"/>
      <c r="F95" s="6"/>
      <c r="G95" s="6"/>
      <c r="H95" s="6"/>
      <c r="I95" s="6"/>
      <c r="J95" s="6"/>
      <c r="K95" s="6">
        <v>1</v>
      </c>
      <c r="L95" s="6">
        <v>1</v>
      </c>
      <c r="M95" s="17"/>
      <c r="N95" s="22"/>
      <c r="O95" s="6"/>
      <c r="P95" s="163">
        <f>SUM(K95:O95)</f>
        <v>2</v>
      </c>
      <c r="Q95" s="162"/>
    </row>
    <row r="96" spans="1:17" ht="26.25" thickBot="1">
      <c r="A96" s="2">
        <v>93</v>
      </c>
      <c r="B96" s="13" t="s">
        <v>982</v>
      </c>
      <c r="C96" s="17"/>
      <c r="D96" s="13" t="s">
        <v>1847</v>
      </c>
      <c r="E96" s="6"/>
      <c r="F96" s="6"/>
      <c r="G96" s="6"/>
      <c r="H96" s="6"/>
      <c r="I96" s="6"/>
      <c r="J96" s="6"/>
      <c r="K96" s="6">
        <v>1</v>
      </c>
      <c r="L96" s="6">
        <v>1</v>
      </c>
      <c r="M96" s="6"/>
      <c r="N96" s="119"/>
      <c r="O96" s="6"/>
      <c r="P96" s="163">
        <f>SUM(J96:O96)</f>
        <v>2</v>
      </c>
      <c r="Q96" s="162"/>
    </row>
    <row r="97" spans="1:17" ht="26.25" thickBot="1">
      <c r="A97" s="2">
        <v>94</v>
      </c>
      <c r="B97" s="13" t="s">
        <v>983</v>
      </c>
      <c r="C97" s="17"/>
      <c r="D97" s="13" t="s">
        <v>1551</v>
      </c>
      <c r="E97" s="6"/>
      <c r="F97" s="6"/>
      <c r="G97" s="6"/>
      <c r="H97" s="6"/>
      <c r="I97" s="6"/>
      <c r="J97" s="6"/>
      <c r="K97" s="6">
        <v>1</v>
      </c>
      <c r="L97" s="6">
        <v>1</v>
      </c>
      <c r="M97" s="6"/>
      <c r="N97" s="119"/>
      <c r="O97" s="6"/>
      <c r="P97" s="163">
        <v>2</v>
      </c>
      <c r="Q97" s="162"/>
    </row>
    <row r="98" spans="1:17" ht="26.25" thickBot="1">
      <c r="A98" s="2">
        <v>95</v>
      </c>
      <c r="B98" s="13" t="s">
        <v>1065</v>
      </c>
      <c r="C98" s="17"/>
      <c r="D98" s="13" t="s">
        <v>1534</v>
      </c>
      <c r="E98" s="6"/>
      <c r="F98" s="6"/>
      <c r="G98" s="6"/>
      <c r="H98" s="6"/>
      <c r="I98" s="6"/>
      <c r="J98" s="6"/>
      <c r="K98" s="6"/>
      <c r="L98" s="6"/>
      <c r="M98" s="6"/>
      <c r="N98" s="119">
        <v>1</v>
      </c>
      <c r="O98" s="6">
        <v>1</v>
      </c>
      <c r="P98" s="163">
        <f>SUM(E98:O98)</f>
        <v>2</v>
      </c>
      <c r="Q98" s="162"/>
    </row>
    <row r="99" spans="1:17" ht="26.25" thickBot="1">
      <c r="A99" s="2">
        <v>96</v>
      </c>
      <c r="B99" s="13" t="s">
        <v>1071</v>
      </c>
      <c r="C99" s="6"/>
      <c r="D99" s="13" t="s">
        <v>1830</v>
      </c>
      <c r="E99" s="6"/>
      <c r="F99" s="6"/>
      <c r="G99" s="6"/>
      <c r="H99" s="6"/>
      <c r="I99" s="6"/>
      <c r="J99" s="6"/>
      <c r="K99" s="6"/>
      <c r="L99" s="6">
        <v>1</v>
      </c>
      <c r="M99" s="6"/>
      <c r="N99" s="119">
        <v>1</v>
      </c>
      <c r="O99" s="6"/>
      <c r="P99" s="163">
        <f>SUM(E99:O99)</f>
        <v>2</v>
      </c>
      <c r="Q99" s="162"/>
    </row>
    <row r="100" spans="1:17" ht="13.5" thickBot="1">
      <c r="A100" s="2">
        <v>97</v>
      </c>
      <c r="B100" s="13" t="s">
        <v>1077</v>
      </c>
      <c r="C100" s="6"/>
      <c r="D100" s="13" t="s">
        <v>1819</v>
      </c>
      <c r="E100" s="6"/>
      <c r="F100" s="6"/>
      <c r="G100" s="6"/>
      <c r="H100" s="6"/>
      <c r="I100" s="6"/>
      <c r="J100" s="6"/>
      <c r="K100" s="6"/>
      <c r="L100" s="6"/>
      <c r="M100" s="6"/>
      <c r="N100" s="119">
        <v>1</v>
      </c>
      <c r="O100" s="6">
        <v>1</v>
      </c>
      <c r="P100" s="163">
        <f>SUM(E100:O100)</f>
        <v>2</v>
      </c>
      <c r="Q100" s="162"/>
    </row>
    <row r="101" spans="1:17" ht="13.5" thickBot="1">
      <c r="A101" s="2">
        <v>98</v>
      </c>
      <c r="B101" s="13" t="s">
        <v>1079</v>
      </c>
      <c r="C101" s="6"/>
      <c r="D101" s="13" t="s">
        <v>1526</v>
      </c>
      <c r="E101" s="6"/>
      <c r="F101" s="6"/>
      <c r="G101" s="6"/>
      <c r="H101" s="6"/>
      <c r="I101" s="6"/>
      <c r="J101" s="6"/>
      <c r="K101" s="6"/>
      <c r="L101" s="6"/>
      <c r="M101" s="6"/>
      <c r="N101" s="119">
        <v>1</v>
      </c>
      <c r="O101" s="6">
        <v>1</v>
      </c>
      <c r="P101" s="163">
        <f>SUM(E101:O101)</f>
        <v>2</v>
      </c>
      <c r="Q101" s="162"/>
    </row>
    <row r="102" spans="1:17" ht="13.5" thickBot="1">
      <c r="A102" s="2">
        <v>99</v>
      </c>
      <c r="B102" s="13" t="s">
        <v>1270</v>
      </c>
      <c r="C102" s="17">
        <v>2001</v>
      </c>
      <c r="D102" s="13" t="s">
        <v>1606</v>
      </c>
      <c r="E102" s="6"/>
      <c r="F102" s="6"/>
      <c r="G102" s="6"/>
      <c r="H102" s="6"/>
      <c r="I102" s="6"/>
      <c r="J102" s="6"/>
      <c r="K102" s="6"/>
      <c r="L102" s="6">
        <v>1</v>
      </c>
      <c r="M102" s="6"/>
      <c r="N102" s="22"/>
      <c r="O102" s="17">
        <v>1</v>
      </c>
      <c r="P102" s="163">
        <v>2</v>
      </c>
      <c r="Q102" s="162"/>
    </row>
    <row r="103" spans="1:17" ht="13.5" thickBot="1">
      <c r="A103" s="2">
        <v>100</v>
      </c>
      <c r="B103" s="13" t="s">
        <v>1318</v>
      </c>
      <c r="C103" s="17"/>
      <c r="D103" s="13" t="s">
        <v>1526</v>
      </c>
      <c r="E103" s="6"/>
      <c r="F103" s="6"/>
      <c r="G103" s="6"/>
      <c r="H103" s="6"/>
      <c r="I103" s="6"/>
      <c r="J103" s="6"/>
      <c r="K103" s="6"/>
      <c r="L103" s="6"/>
      <c r="M103" s="6"/>
      <c r="N103" s="22"/>
      <c r="O103" s="17">
        <v>2</v>
      </c>
      <c r="P103" s="163">
        <v>2</v>
      </c>
      <c r="Q103" s="162"/>
    </row>
    <row r="104" spans="1:17" ht="26.25" thickBot="1">
      <c r="A104" s="2">
        <v>101</v>
      </c>
      <c r="B104" s="3" t="s">
        <v>1782</v>
      </c>
      <c r="C104" s="2">
        <v>2001</v>
      </c>
      <c r="D104" s="3" t="s">
        <v>1534</v>
      </c>
      <c r="E104" s="2">
        <v>1</v>
      </c>
      <c r="F104" s="2"/>
      <c r="G104" s="2"/>
      <c r="H104" s="2"/>
      <c r="I104" s="2"/>
      <c r="J104" s="2"/>
      <c r="K104" s="2"/>
      <c r="L104" s="30"/>
      <c r="M104" s="2"/>
      <c r="N104" s="2"/>
      <c r="O104" s="2"/>
      <c r="P104" s="163">
        <f t="shared" ref="P104:P129" si="5">SUM(E104:O104)</f>
        <v>1</v>
      </c>
      <c r="Q104" s="162"/>
    </row>
    <row r="105" spans="1:17" ht="13.5" thickBot="1">
      <c r="A105" s="2">
        <v>102</v>
      </c>
      <c r="B105" s="13" t="s">
        <v>1784</v>
      </c>
      <c r="C105" s="6">
        <v>2001</v>
      </c>
      <c r="D105" s="13" t="s">
        <v>1778</v>
      </c>
      <c r="E105" s="6">
        <v>1</v>
      </c>
      <c r="F105" s="6"/>
      <c r="G105" s="6"/>
      <c r="H105" s="6"/>
      <c r="I105" s="6"/>
      <c r="J105" s="6"/>
      <c r="K105" s="6"/>
      <c r="L105" s="6"/>
      <c r="M105" s="6"/>
      <c r="N105" s="22"/>
      <c r="O105" s="6"/>
      <c r="P105" s="163">
        <f t="shared" si="5"/>
        <v>1</v>
      </c>
      <c r="Q105" s="162"/>
    </row>
    <row r="106" spans="1:17" ht="26.25" thickBot="1">
      <c r="A106" s="2">
        <v>103</v>
      </c>
      <c r="B106" s="3" t="s">
        <v>1791</v>
      </c>
      <c r="C106" s="2">
        <v>2001</v>
      </c>
      <c r="D106" s="3" t="s">
        <v>1530</v>
      </c>
      <c r="E106" s="2">
        <v>1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163">
        <f t="shared" si="5"/>
        <v>1</v>
      </c>
      <c r="Q106" s="162"/>
    </row>
    <row r="107" spans="1:17" ht="26.25" thickBot="1">
      <c r="A107" s="2">
        <v>104</v>
      </c>
      <c r="B107" s="3" t="s">
        <v>1793</v>
      </c>
      <c r="C107" s="2">
        <v>2001</v>
      </c>
      <c r="D107" s="3" t="s">
        <v>1778</v>
      </c>
      <c r="E107" s="2">
        <v>1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163">
        <f t="shared" si="5"/>
        <v>1</v>
      </c>
      <c r="Q107" s="162"/>
    </row>
    <row r="108" spans="1:17" ht="26.25" thickBot="1">
      <c r="A108" s="2">
        <v>105</v>
      </c>
      <c r="B108" s="13" t="s">
        <v>1794</v>
      </c>
      <c r="C108" s="6">
        <v>2001</v>
      </c>
      <c r="D108" s="13" t="s">
        <v>1530</v>
      </c>
      <c r="E108" s="6">
        <v>1</v>
      </c>
      <c r="F108" s="6"/>
      <c r="G108" s="6"/>
      <c r="H108" s="6"/>
      <c r="I108" s="6"/>
      <c r="J108" s="6"/>
      <c r="K108" s="6"/>
      <c r="L108" s="6"/>
      <c r="M108" s="6"/>
      <c r="N108" s="22"/>
      <c r="O108" s="6"/>
      <c r="P108" s="163">
        <f t="shared" si="5"/>
        <v>1</v>
      </c>
      <c r="Q108" s="162"/>
    </row>
    <row r="109" spans="1:17" ht="13.5" thickBot="1">
      <c r="A109" s="2">
        <v>106</v>
      </c>
      <c r="B109" s="3" t="s">
        <v>1796</v>
      </c>
      <c r="C109" s="2">
        <v>2001</v>
      </c>
      <c r="D109" s="3" t="s">
        <v>1526</v>
      </c>
      <c r="E109" s="2">
        <v>1</v>
      </c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163">
        <f t="shared" si="5"/>
        <v>1</v>
      </c>
      <c r="Q109" s="162" t="s">
        <v>453</v>
      </c>
    </row>
    <row r="110" spans="1:17" ht="26.25" thickBot="1">
      <c r="A110" s="2">
        <v>107</v>
      </c>
      <c r="B110" s="3" t="s">
        <v>1800</v>
      </c>
      <c r="C110" s="2">
        <v>2002</v>
      </c>
      <c r="D110" s="3" t="s">
        <v>1530</v>
      </c>
      <c r="E110" s="2">
        <v>1</v>
      </c>
      <c r="F110" s="2"/>
      <c r="G110" s="2"/>
      <c r="H110" s="2"/>
      <c r="I110" s="2"/>
      <c r="J110" s="2"/>
      <c r="K110" s="2"/>
      <c r="L110" s="2"/>
      <c r="M110" s="30"/>
      <c r="N110" s="30"/>
      <c r="O110" s="30"/>
      <c r="P110" s="163">
        <f t="shared" si="5"/>
        <v>1</v>
      </c>
      <c r="Q110" s="162"/>
    </row>
    <row r="111" spans="1:17" ht="26.25" thickBot="1">
      <c r="A111" s="2">
        <v>108</v>
      </c>
      <c r="B111" s="3" t="s">
        <v>1801</v>
      </c>
      <c r="C111" s="2">
        <v>2002</v>
      </c>
      <c r="D111" s="3" t="s">
        <v>1530</v>
      </c>
      <c r="E111" s="2">
        <v>1</v>
      </c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163">
        <f t="shared" si="5"/>
        <v>1</v>
      </c>
      <c r="Q111" s="162"/>
    </row>
    <row r="112" spans="1:17" ht="13.5" thickBot="1">
      <c r="A112" s="2">
        <v>109</v>
      </c>
      <c r="B112" s="3"/>
      <c r="C112" s="2"/>
      <c r="D112" s="3" t="s">
        <v>1620</v>
      </c>
      <c r="E112" s="2">
        <v>1</v>
      </c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163">
        <f t="shared" si="5"/>
        <v>1</v>
      </c>
      <c r="Q112" s="162"/>
    </row>
    <row r="113" spans="1:17" ht="26.25" thickBot="1">
      <c r="A113" s="2"/>
      <c r="B113" s="3" t="s">
        <v>1803</v>
      </c>
      <c r="C113" s="2">
        <v>2001</v>
      </c>
      <c r="D113" s="3" t="s">
        <v>1530</v>
      </c>
      <c r="E113" s="2">
        <v>1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163">
        <f t="shared" si="5"/>
        <v>1</v>
      </c>
      <c r="Q113" s="162"/>
    </row>
    <row r="114" spans="1:17" ht="26.25" thickBot="1">
      <c r="A114" s="2"/>
      <c r="B114" s="13" t="s">
        <v>1804</v>
      </c>
      <c r="C114" s="17">
        <v>2002</v>
      </c>
      <c r="D114" s="13" t="s">
        <v>1530</v>
      </c>
      <c r="E114" s="6">
        <v>1</v>
      </c>
      <c r="F114" s="6"/>
      <c r="G114" s="6"/>
      <c r="H114" s="6"/>
      <c r="I114" s="6"/>
      <c r="J114" s="6"/>
      <c r="K114" s="6"/>
      <c r="L114" s="6"/>
      <c r="M114" s="6"/>
      <c r="N114" s="22"/>
      <c r="O114" s="6"/>
      <c r="P114" s="163">
        <f t="shared" si="5"/>
        <v>1</v>
      </c>
      <c r="Q114" s="162"/>
    </row>
    <row r="115" spans="1:17" ht="26.25" thickBot="1">
      <c r="A115" s="2"/>
      <c r="B115" s="3" t="s">
        <v>1807</v>
      </c>
      <c r="C115" s="2">
        <v>2001</v>
      </c>
      <c r="D115" s="3" t="s">
        <v>1530</v>
      </c>
      <c r="E115" s="2">
        <v>1</v>
      </c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163">
        <f t="shared" si="5"/>
        <v>1</v>
      </c>
      <c r="Q115" s="162"/>
    </row>
    <row r="116" spans="1:17" ht="26.25" thickBot="1">
      <c r="A116" s="2"/>
      <c r="B116" s="13" t="s">
        <v>1808</v>
      </c>
      <c r="C116" s="6">
        <v>2001</v>
      </c>
      <c r="D116" s="13" t="s">
        <v>1530</v>
      </c>
      <c r="E116" s="6">
        <v>1</v>
      </c>
      <c r="F116" s="6"/>
      <c r="G116" s="6"/>
      <c r="H116" s="6"/>
      <c r="I116" s="6"/>
      <c r="J116" s="6"/>
      <c r="K116" s="6"/>
      <c r="L116" s="6"/>
      <c r="M116" s="6"/>
      <c r="N116" s="22"/>
      <c r="O116" s="6"/>
      <c r="P116" s="163">
        <f t="shared" si="5"/>
        <v>1</v>
      </c>
      <c r="Q116" s="162"/>
    </row>
    <row r="117" spans="1:17" ht="26.25" thickBot="1">
      <c r="A117" s="2"/>
      <c r="B117" s="3" t="s">
        <v>1810</v>
      </c>
      <c r="C117" s="2">
        <v>2001</v>
      </c>
      <c r="D117" s="3" t="s">
        <v>1778</v>
      </c>
      <c r="E117" s="2">
        <v>1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163">
        <f t="shared" si="5"/>
        <v>1</v>
      </c>
      <c r="Q117" s="162"/>
    </row>
    <row r="118" spans="1:17" ht="26.25" thickBot="1">
      <c r="A118" s="2"/>
      <c r="B118" s="13" t="s">
        <v>1811</v>
      </c>
      <c r="C118" s="17">
        <v>2001</v>
      </c>
      <c r="D118" s="13" t="s">
        <v>1526</v>
      </c>
      <c r="E118" s="6">
        <v>1</v>
      </c>
      <c r="F118" s="6"/>
      <c r="G118" s="6"/>
      <c r="H118" s="6"/>
      <c r="I118" s="6"/>
      <c r="J118" s="6"/>
      <c r="K118" s="6"/>
      <c r="L118" s="6"/>
      <c r="M118" s="6"/>
      <c r="N118" s="22"/>
      <c r="O118" s="6"/>
      <c r="P118" s="163">
        <f t="shared" si="5"/>
        <v>1</v>
      </c>
      <c r="Q118" s="162"/>
    </row>
    <row r="119" spans="1:17" ht="26.25" thickBot="1">
      <c r="A119" s="2"/>
      <c r="B119" s="3" t="s">
        <v>1813</v>
      </c>
      <c r="C119" s="2">
        <v>2001</v>
      </c>
      <c r="D119" s="3" t="s">
        <v>1530</v>
      </c>
      <c r="E119" s="2">
        <v>1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163">
        <f t="shared" si="5"/>
        <v>1</v>
      </c>
      <c r="Q119" s="162"/>
    </row>
    <row r="120" spans="1:17" ht="13.5" thickBot="1">
      <c r="A120" s="2"/>
      <c r="B120" s="13" t="s">
        <v>1825</v>
      </c>
      <c r="C120" s="17"/>
      <c r="D120" s="13" t="s">
        <v>1526</v>
      </c>
      <c r="E120" s="6"/>
      <c r="F120" s="6"/>
      <c r="G120" s="6">
        <v>1</v>
      </c>
      <c r="H120" s="6"/>
      <c r="I120" s="6"/>
      <c r="J120" s="6"/>
      <c r="K120" s="6"/>
      <c r="L120" s="6"/>
      <c r="M120" s="6"/>
      <c r="N120" s="22"/>
      <c r="O120" s="6"/>
      <c r="P120" s="163">
        <f t="shared" si="5"/>
        <v>1</v>
      </c>
      <c r="Q120" s="162"/>
    </row>
    <row r="121" spans="1:17" ht="13.5" thickBot="1">
      <c r="A121" s="2"/>
      <c r="B121" s="13" t="s">
        <v>1826</v>
      </c>
      <c r="C121" s="17"/>
      <c r="D121" s="13" t="s">
        <v>1526</v>
      </c>
      <c r="E121" s="6"/>
      <c r="F121" s="6"/>
      <c r="G121" s="6">
        <v>1</v>
      </c>
      <c r="H121" s="6"/>
      <c r="I121" s="6"/>
      <c r="J121" s="6"/>
      <c r="K121" s="6"/>
      <c r="L121" s="6"/>
      <c r="M121" s="6"/>
      <c r="N121" s="22"/>
      <c r="O121" s="6"/>
      <c r="P121" s="163">
        <f t="shared" si="5"/>
        <v>1</v>
      </c>
      <c r="Q121" s="162"/>
    </row>
    <row r="122" spans="1:17" ht="26.25" thickBot="1">
      <c r="A122" s="2"/>
      <c r="B122" s="3" t="s">
        <v>1766</v>
      </c>
      <c r="C122" s="2"/>
      <c r="D122" s="3" t="s">
        <v>1767</v>
      </c>
      <c r="E122" s="2"/>
      <c r="F122" s="2"/>
      <c r="G122" s="2">
        <v>1</v>
      </c>
      <c r="H122" s="2"/>
      <c r="I122" s="2"/>
      <c r="J122" s="2"/>
      <c r="K122" s="2"/>
      <c r="L122" s="2"/>
      <c r="M122" s="30"/>
      <c r="N122" s="30"/>
      <c r="O122" s="30"/>
      <c r="P122" s="163">
        <f t="shared" si="5"/>
        <v>1</v>
      </c>
      <c r="Q122" s="162"/>
    </row>
    <row r="123" spans="1:17" ht="26.25" thickBot="1">
      <c r="A123" s="2"/>
      <c r="B123" s="3" t="s">
        <v>1829</v>
      </c>
      <c r="C123" s="6"/>
      <c r="D123" s="13" t="s">
        <v>1830</v>
      </c>
      <c r="E123" s="22"/>
      <c r="F123" s="6"/>
      <c r="G123" s="21">
        <v>1</v>
      </c>
      <c r="H123" s="6"/>
      <c r="I123" s="6"/>
      <c r="J123" s="6"/>
      <c r="K123" s="6"/>
      <c r="L123" s="6"/>
      <c r="M123" s="6"/>
      <c r="N123" s="22"/>
      <c r="O123" s="6"/>
      <c r="P123" s="163">
        <f t="shared" si="5"/>
        <v>1</v>
      </c>
      <c r="Q123" s="162"/>
    </row>
    <row r="124" spans="1:17" ht="13.5" thickBot="1">
      <c r="A124" s="2"/>
      <c r="B124" s="3" t="s">
        <v>1835</v>
      </c>
      <c r="C124" s="2"/>
      <c r="D124" s="3" t="s">
        <v>1836</v>
      </c>
      <c r="E124" s="2"/>
      <c r="F124" s="2"/>
      <c r="G124" s="2">
        <v>1</v>
      </c>
      <c r="H124" s="2"/>
      <c r="I124" s="2"/>
      <c r="J124" s="2"/>
      <c r="K124" s="2"/>
      <c r="L124" s="2"/>
      <c r="M124" s="2"/>
      <c r="N124" s="2"/>
      <c r="O124" s="2"/>
      <c r="P124" s="163">
        <f t="shared" si="5"/>
        <v>1</v>
      </c>
      <c r="Q124" s="162"/>
    </row>
    <row r="125" spans="1:17" ht="26.25" thickBot="1">
      <c r="A125" s="2"/>
      <c r="B125" s="3" t="s">
        <v>1840</v>
      </c>
      <c r="C125" s="6"/>
      <c r="D125" s="13" t="s">
        <v>1841</v>
      </c>
      <c r="E125" s="6"/>
      <c r="F125" s="6"/>
      <c r="G125" s="6">
        <v>1</v>
      </c>
      <c r="H125" s="6"/>
      <c r="I125" s="6"/>
      <c r="J125" s="6"/>
      <c r="K125" s="6"/>
      <c r="L125" s="6"/>
      <c r="M125" s="6"/>
      <c r="N125" s="22"/>
      <c r="O125" s="6"/>
      <c r="P125" s="163">
        <f t="shared" si="5"/>
        <v>1</v>
      </c>
      <c r="Q125" s="162"/>
    </row>
    <row r="126" spans="1:17" ht="13.5" thickBot="1">
      <c r="A126" s="2"/>
      <c r="B126" s="3" t="s">
        <v>1842</v>
      </c>
      <c r="C126" s="6"/>
      <c r="D126" s="13" t="s">
        <v>1528</v>
      </c>
      <c r="E126" s="6"/>
      <c r="F126" s="6"/>
      <c r="G126" s="6">
        <v>1</v>
      </c>
      <c r="H126" s="6"/>
      <c r="I126" s="6"/>
      <c r="J126" s="6"/>
      <c r="K126" s="6"/>
      <c r="L126" s="6"/>
      <c r="M126" s="6"/>
      <c r="N126" s="22"/>
      <c r="O126" s="6"/>
      <c r="P126" s="163">
        <f t="shared" si="5"/>
        <v>1</v>
      </c>
      <c r="Q126" s="162"/>
    </row>
    <row r="127" spans="1:17" ht="39" thickBot="1">
      <c r="A127" s="2"/>
      <c r="B127" s="3" t="s">
        <v>1844</v>
      </c>
      <c r="C127" s="6"/>
      <c r="D127" s="13" t="s">
        <v>1602</v>
      </c>
      <c r="E127" s="6"/>
      <c r="F127" s="6"/>
      <c r="G127" s="6">
        <v>1</v>
      </c>
      <c r="H127" s="6"/>
      <c r="I127" s="6"/>
      <c r="J127" s="6"/>
      <c r="K127" s="6"/>
      <c r="L127" s="6"/>
      <c r="M127" s="6"/>
      <c r="N127" s="22"/>
      <c r="O127" s="6"/>
      <c r="P127" s="163">
        <f t="shared" si="5"/>
        <v>1</v>
      </c>
      <c r="Q127" s="162"/>
    </row>
    <row r="128" spans="1:17" ht="26.25" thickBot="1">
      <c r="A128" s="2"/>
      <c r="B128" s="13" t="s">
        <v>1846</v>
      </c>
      <c r="C128" s="2"/>
      <c r="D128" s="3" t="s">
        <v>1847</v>
      </c>
      <c r="E128" s="2"/>
      <c r="F128" s="2"/>
      <c r="G128" s="2">
        <v>1</v>
      </c>
      <c r="H128" s="2"/>
      <c r="I128" s="2"/>
      <c r="J128" s="2"/>
      <c r="K128" s="2"/>
      <c r="L128" s="2"/>
      <c r="M128" s="2"/>
      <c r="N128" s="2"/>
      <c r="O128" s="2"/>
      <c r="P128" s="163">
        <f t="shared" si="5"/>
        <v>1</v>
      </c>
      <c r="Q128" s="162"/>
    </row>
    <row r="129" spans="1:17" ht="26.25" thickBot="1">
      <c r="A129" s="2"/>
      <c r="B129" s="3" t="s">
        <v>1848</v>
      </c>
      <c r="C129" s="2"/>
      <c r="D129" s="3" t="s">
        <v>1602</v>
      </c>
      <c r="E129" s="2"/>
      <c r="F129" s="2"/>
      <c r="G129" s="2">
        <v>1</v>
      </c>
      <c r="H129" s="2"/>
      <c r="I129" s="2"/>
      <c r="J129" s="2"/>
      <c r="K129" s="2"/>
      <c r="L129" s="2"/>
      <c r="M129" s="2"/>
      <c r="N129" s="2"/>
      <c r="O129" s="2"/>
      <c r="P129" s="163">
        <f t="shared" si="5"/>
        <v>1</v>
      </c>
      <c r="Q129" s="162"/>
    </row>
    <row r="130" spans="1:17" ht="26.25" thickBot="1">
      <c r="A130" s="2"/>
      <c r="B130" s="13" t="s">
        <v>690</v>
      </c>
      <c r="C130" s="17"/>
      <c r="D130" s="6" t="s">
        <v>1819</v>
      </c>
      <c r="E130" s="6"/>
      <c r="F130" s="6"/>
      <c r="G130" s="6"/>
      <c r="H130" s="6"/>
      <c r="I130" s="6">
        <v>1</v>
      </c>
      <c r="J130" s="6"/>
      <c r="K130" s="6"/>
      <c r="L130" s="6"/>
      <c r="M130" s="6"/>
      <c r="N130" s="22"/>
      <c r="O130" s="6"/>
      <c r="P130" s="163">
        <v>1</v>
      </c>
      <c r="Q130" s="162"/>
    </row>
    <row r="131" spans="1:17" ht="13.5" thickBot="1">
      <c r="A131" s="2"/>
      <c r="B131" s="3" t="s">
        <v>693</v>
      </c>
      <c r="C131" s="2"/>
      <c r="D131" s="3" t="s">
        <v>1537</v>
      </c>
      <c r="E131" s="2"/>
      <c r="F131" s="2"/>
      <c r="G131" s="2"/>
      <c r="H131" s="2"/>
      <c r="I131" s="2">
        <v>1</v>
      </c>
      <c r="J131" s="2"/>
      <c r="K131" s="2"/>
      <c r="L131" s="2"/>
      <c r="M131" s="2"/>
      <c r="N131" s="2"/>
      <c r="O131" s="2"/>
      <c r="P131" s="163">
        <v>1</v>
      </c>
      <c r="Q131" s="162"/>
    </row>
    <row r="132" spans="1:17" ht="13.5" thickBot="1">
      <c r="A132" s="2"/>
      <c r="B132" s="13" t="s">
        <v>696</v>
      </c>
      <c r="C132" s="6"/>
      <c r="D132" s="13" t="s">
        <v>1537</v>
      </c>
      <c r="E132" s="6"/>
      <c r="F132" s="6"/>
      <c r="G132" s="6"/>
      <c r="H132" s="6"/>
      <c r="I132" s="6">
        <v>1</v>
      </c>
      <c r="J132" s="6"/>
      <c r="K132" s="6"/>
      <c r="L132" s="6"/>
      <c r="M132" s="6"/>
      <c r="N132" s="22"/>
      <c r="O132" s="6"/>
      <c r="P132" s="163">
        <v>1</v>
      </c>
      <c r="Q132" s="162"/>
    </row>
    <row r="133" spans="1:17" ht="26.25" thickBot="1">
      <c r="A133" s="2"/>
      <c r="B133" s="13" t="s">
        <v>698</v>
      </c>
      <c r="C133" s="6"/>
      <c r="D133" s="13" t="s">
        <v>697</v>
      </c>
      <c r="E133" s="6"/>
      <c r="F133" s="6"/>
      <c r="G133" s="6"/>
      <c r="H133" s="6"/>
      <c r="I133" s="6">
        <v>1</v>
      </c>
      <c r="J133" s="6"/>
      <c r="K133" s="6"/>
      <c r="L133" s="6"/>
      <c r="M133" s="6"/>
      <c r="N133" s="22"/>
      <c r="O133" s="6"/>
      <c r="P133" s="163">
        <v>1</v>
      </c>
      <c r="Q133" s="162"/>
    </row>
    <row r="134" spans="1:17" ht="26.25" thickBot="1">
      <c r="A134" s="2"/>
      <c r="B134" s="13" t="s">
        <v>699</v>
      </c>
      <c r="C134" s="6"/>
      <c r="D134" s="13" t="s">
        <v>697</v>
      </c>
      <c r="E134" s="6"/>
      <c r="F134" s="6"/>
      <c r="G134" s="6"/>
      <c r="H134" s="6"/>
      <c r="I134" s="6">
        <v>1</v>
      </c>
      <c r="J134" s="6"/>
      <c r="K134" s="6"/>
      <c r="L134" s="6"/>
      <c r="M134" s="6"/>
      <c r="N134" s="22"/>
      <c r="O134" s="6"/>
      <c r="P134" s="163">
        <v>1</v>
      </c>
      <c r="Q134" s="162"/>
    </row>
    <row r="135" spans="1:17" ht="26.25" thickBot="1">
      <c r="A135" s="2"/>
      <c r="B135" s="3" t="s">
        <v>700</v>
      </c>
      <c r="C135" s="2"/>
      <c r="D135" s="3" t="s">
        <v>1526</v>
      </c>
      <c r="E135" s="2"/>
      <c r="F135" s="2"/>
      <c r="G135" s="2"/>
      <c r="H135" s="2"/>
      <c r="I135" s="2">
        <v>1</v>
      </c>
      <c r="J135" s="2"/>
      <c r="K135" s="2"/>
      <c r="L135" s="2"/>
      <c r="M135" s="2"/>
      <c r="N135" s="2"/>
      <c r="O135" s="2"/>
      <c r="P135" s="163">
        <v>1</v>
      </c>
      <c r="Q135" s="162"/>
    </row>
    <row r="136" spans="1:17" ht="13.5" thickBot="1">
      <c r="A136" s="2"/>
      <c r="B136" s="13" t="s">
        <v>766</v>
      </c>
      <c r="C136" s="17">
        <v>2001</v>
      </c>
      <c r="D136" s="13" t="s">
        <v>1526</v>
      </c>
      <c r="E136" s="6"/>
      <c r="F136" s="6"/>
      <c r="G136" s="6"/>
      <c r="H136" s="6"/>
      <c r="I136" s="6"/>
      <c r="J136" s="6">
        <v>1</v>
      </c>
      <c r="K136" s="6"/>
      <c r="L136" s="6"/>
      <c r="M136" s="6"/>
      <c r="N136" s="22"/>
      <c r="O136" s="6"/>
      <c r="P136" s="163">
        <v>1</v>
      </c>
      <c r="Q136" s="162"/>
    </row>
    <row r="137" spans="1:17" ht="26.25" thickBot="1">
      <c r="A137" s="2"/>
      <c r="B137" s="3" t="s">
        <v>912</v>
      </c>
      <c r="C137" s="2">
        <v>2001</v>
      </c>
      <c r="D137" s="3" t="s">
        <v>505</v>
      </c>
      <c r="E137" s="2"/>
      <c r="F137" s="2"/>
      <c r="G137" s="2"/>
      <c r="H137" s="2">
        <v>1</v>
      </c>
      <c r="I137" s="2"/>
      <c r="J137" s="2"/>
      <c r="K137" s="2"/>
      <c r="L137" s="2"/>
      <c r="M137" s="2"/>
      <c r="N137" s="2"/>
      <c r="O137" s="2"/>
      <c r="P137" s="163">
        <v>1</v>
      </c>
      <c r="Q137" s="162"/>
    </row>
    <row r="138" spans="1:17" ht="26.25" thickBot="1">
      <c r="A138" s="2"/>
      <c r="B138" s="3" t="s">
        <v>913</v>
      </c>
      <c r="C138" s="2">
        <v>2001</v>
      </c>
      <c r="D138" s="3" t="s">
        <v>1824</v>
      </c>
      <c r="E138" s="2"/>
      <c r="F138" s="2"/>
      <c r="G138" s="2"/>
      <c r="H138" s="2">
        <v>1</v>
      </c>
      <c r="I138" s="2"/>
      <c r="J138" s="2"/>
      <c r="K138" s="2"/>
      <c r="L138" s="2"/>
      <c r="M138" s="2"/>
      <c r="N138" s="2"/>
      <c r="O138" s="2">
        <v>1</v>
      </c>
      <c r="P138" s="163">
        <v>1</v>
      </c>
      <c r="Q138" s="162"/>
    </row>
    <row r="139" spans="1:17" ht="13.5" thickBot="1">
      <c r="A139" s="2"/>
      <c r="B139" s="3" t="s">
        <v>914</v>
      </c>
      <c r="C139" s="2"/>
      <c r="D139" s="3" t="s">
        <v>521</v>
      </c>
      <c r="E139" s="2"/>
      <c r="F139" s="2"/>
      <c r="G139" s="2"/>
      <c r="H139" s="2">
        <v>1</v>
      </c>
      <c r="I139" s="2"/>
      <c r="J139" s="2"/>
      <c r="K139" s="2">
        <v>1</v>
      </c>
      <c r="L139" s="2"/>
      <c r="M139" s="2"/>
      <c r="N139" s="2"/>
      <c r="O139" s="2"/>
      <c r="P139" s="163">
        <v>1</v>
      </c>
      <c r="Q139" s="162"/>
    </row>
    <row r="140" spans="1:17" ht="26.25" thickBot="1">
      <c r="A140" s="2"/>
      <c r="B140" s="3" t="s">
        <v>915</v>
      </c>
      <c r="C140" s="2">
        <v>2001</v>
      </c>
      <c r="D140" s="3" t="s">
        <v>1534</v>
      </c>
      <c r="E140" s="2"/>
      <c r="F140" s="2"/>
      <c r="G140" s="2"/>
      <c r="H140" s="2">
        <v>1</v>
      </c>
      <c r="I140" s="2"/>
      <c r="J140" s="2"/>
      <c r="K140" s="2"/>
      <c r="L140" s="2"/>
      <c r="M140" s="30"/>
      <c r="N140" s="30"/>
      <c r="O140" s="30"/>
      <c r="P140" s="163">
        <v>1</v>
      </c>
      <c r="Q140" s="162"/>
    </row>
    <row r="141" spans="1:17" ht="26.25" thickBot="1">
      <c r="A141" s="2"/>
      <c r="B141" s="3" t="s">
        <v>916</v>
      </c>
      <c r="C141" s="2">
        <v>2001</v>
      </c>
      <c r="D141" s="3" t="s">
        <v>1534</v>
      </c>
      <c r="E141" s="2"/>
      <c r="F141" s="2"/>
      <c r="G141" s="2"/>
      <c r="H141" s="2">
        <v>1</v>
      </c>
      <c r="I141" s="2"/>
      <c r="J141" s="2"/>
      <c r="K141" s="2"/>
      <c r="L141" s="2"/>
      <c r="M141" s="2"/>
      <c r="N141" s="2"/>
      <c r="O141" s="2"/>
      <c r="P141" s="163">
        <v>1</v>
      </c>
      <c r="Q141" s="162"/>
    </row>
    <row r="142" spans="1:17" ht="13.5" thickBot="1">
      <c r="A142" s="2"/>
      <c r="B142" s="3" t="s">
        <v>917</v>
      </c>
      <c r="C142" s="2">
        <v>2002</v>
      </c>
      <c r="D142" s="3" t="s">
        <v>1772</v>
      </c>
      <c r="E142" s="2"/>
      <c r="F142" s="2"/>
      <c r="G142" s="2"/>
      <c r="H142" s="2">
        <v>1</v>
      </c>
      <c r="I142" s="2"/>
      <c r="J142" s="2"/>
      <c r="K142" s="2"/>
      <c r="L142" s="2"/>
      <c r="M142" s="2"/>
      <c r="N142" s="2"/>
      <c r="O142" s="2"/>
      <c r="P142" s="163">
        <v>1</v>
      </c>
      <c r="Q142" s="162"/>
    </row>
    <row r="143" spans="1:17" ht="26.25" thickBot="1">
      <c r="A143" s="2"/>
      <c r="B143" s="3" t="s">
        <v>919</v>
      </c>
      <c r="C143" s="2">
        <v>2001</v>
      </c>
      <c r="D143" s="3" t="s">
        <v>1537</v>
      </c>
      <c r="E143" s="2"/>
      <c r="F143" s="2"/>
      <c r="G143" s="2"/>
      <c r="H143" s="2">
        <v>1</v>
      </c>
      <c r="I143" s="2"/>
      <c r="J143" s="2"/>
      <c r="K143" s="2"/>
      <c r="L143" s="2"/>
      <c r="M143" s="2"/>
      <c r="N143" s="2"/>
      <c r="O143" s="2"/>
      <c r="P143" s="163">
        <v>1</v>
      </c>
      <c r="Q143" s="162"/>
    </row>
    <row r="144" spans="1:17" ht="26.25" thickBot="1">
      <c r="A144" s="2"/>
      <c r="B144" s="3" t="s">
        <v>920</v>
      </c>
      <c r="C144" s="2">
        <v>2001</v>
      </c>
      <c r="D144" s="3" t="s">
        <v>697</v>
      </c>
      <c r="E144" s="2"/>
      <c r="F144" s="2"/>
      <c r="G144" s="2"/>
      <c r="H144" s="2">
        <v>1</v>
      </c>
      <c r="I144" s="2"/>
      <c r="J144" s="2"/>
      <c r="K144" s="2"/>
      <c r="L144" s="2"/>
      <c r="M144" s="2"/>
      <c r="N144" s="2"/>
      <c r="O144" s="2"/>
      <c r="P144" s="163">
        <v>1</v>
      </c>
      <c r="Q144" s="162"/>
    </row>
    <row r="145" spans="1:17" ht="13.5" thickBot="1">
      <c r="A145" s="2"/>
      <c r="B145" s="3" t="s">
        <v>921</v>
      </c>
      <c r="C145" s="2">
        <v>2001</v>
      </c>
      <c r="D145" s="3" t="s">
        <v>697</v>
      </c>
      <c r="E145" s="2"/>
      <c r="F145" s="2"/>
      <c r="G145" s="2"/>
      <c r="H145" s="2">
        <v>1</v>
      </c>
      <c r="I145" s="2"/>
      <c r="J145" s="2"/>
      <c r="K145" s="2"/>
      <c r="L145" s="2"/>
      <c r="M145" s="2"/>
      <c r="N145" s="2"/>
      <c r="O145" s="2"/>
      <c r="P145" s="163">
        <v>1</v>
      </c>
      <c r="Q145" s="162"/>
    </row>
    <row r="146" spans="1:17" ht="26.25" thickBot="1">
      <c r="A146" s="2"/>
      <c r="B146" s="3" t="s">
        <v>922</v>
      </c>
      <c r="C146" s="2">
        <v>2001</v>
      </c>
      <c r="D146" s="3" t="s">
        <v>1602</v>
      </c>
      <c r="E146" s="2"/>
      <c r="F146" s="2"/>
      <c r="G146" s="2"/>
      <c r="H146" s="2">
        <v>1</v>
      </c>
      <c r="I146" s="2"/>
      <c r="J146" s="2"/>
      <c r="K146" s="2"/>
      <c r="L146" s="2"/>
      <c r="M146" s="2"/>
      <c r="N146" s="2"/>
      <c r="O146" s="2"/>
      <c r="P146" s="163">
        <v>1</v>
      </c>
      <c r="Q146" s="162"/>
    </row>
    <row r="147" spans="1:17" ht="26.25" thickBot="1">
      <c r="A147" s="2"/>
      <c r="B147" s="3" t="s">
        <v>923</v>
      </c>
      <c r="C147" s="2">
        <v>2001</v>
      </c>
      <c r="D147" s="3" t="s">
        <v>1906</v>
      </c>
      <c r="E147" s="2"/>
      <c r="F147" s="2"/>
      <c r="G147" s="2"/>
      <c r="H147" s="2">
        <v>1</v>
      </c>
      <c r="I147" s="2"/>
      <c r="J147" s="2"/>
      <c r="K147" s="2"/>
      <c r="L147" s="2"/>
      <c r="M147" s="2"/>
      <c r="N147" s="2"/>
      <c r="O147" s="2"/>
      <c r="P147" s="163">
        <v>1</v>
      </c>
      <c r="Q147" s="162"/>
    </row>
    <row r="148" spans="1:17" ht="26.25" thickBot="1">
      <c r="A148" s="2"/>
      <c r="B148" s="3" t="s">
        <v>924</v>
      </c>
      <c r="C148" s="2">
        <v>2001</v>
      </c>
      <c r="D148" s="3" t="s">
        <v>1906</v>
      </c>
      <c r="E148" s="2"/>
      <c r="F148" s="2"/>
      <c r="G148" s="2"/>
      <c r="H148" s="2">
        <v>1</v>
      </c>
      <c r="I148" s="2"/>
      <c r="J148" s="2"/>
      <c r="K148" s="2"/>
      <c r="L148" s="2"/>
      <c r="M148" s="2"/>
      <c r="N148" s="2"/>
      <c r="O148" s="2"/>
      <c r="P148" s="163">
        <v>1</v>
      </c>
      <c r="Q148" s="162"/>
    </row>
    <row r="149" spans="1:17" ht="26.25" thickBot="1">
      <c r="A149" s="2"/>
      <c r="B149" s="3" t="s">
        <v>925</v>
      </c>
      <c r="C149" s="2">
        <v>2001</v>
      </c>
      <c r="D149" s="3" t="s">
        <v>2269</v>
      </c>
      <c r="E149" s="2"/>
      <c r="F149" s="2"/>
      <c r="G149" s="2"/>
      <c r="H149" s="2">
        <v>1</v>
      </c>
      <c r="I149" s="2"/>
      <c r="J149" s="2"/>
      <c r="K149" s="2"/>
      <c r="L149" s="2"/>
      <c r="M149" s="2"/>
      <c r="N149" s="2"/>
      <c r="O149" s="2"/>
      <c r="P149" s="163">
        <v>1</v>
      </c>
      <c r="Q149" s="162"/>
    </row>
    <row r="150" spans="1:17" ht="26.25" thickBot="1">
      <c r="A150" s="2"/>
      <c r="B150" s="3" t="s">
        <v>926</v>
      </c>
      <c r="C150" s="2">
        <v>2002</v>
      </c>
      <c r="D150" s="3" t="s">
        <v>2269</v>
      </c>
      <c r="E150" s="2"/>
      <c r="F150" s="2"/>
      <c r="G150" s="2"/>
      <c r="H150" s="2">
        <v>1</v>
      </c>
      <c r="I150" s="2"/>
      <c r="J150" s="2"/>
      <c r="K150" s="2"/>
      <c r="L150" s="2"/>
      <c r="M150" s="2"/>
      <c r="N150" s="2"/>
      <c r="O150" s="2"/>
      <c r="P150" s="163">
        <v>1</v>
      </c>
      <c r="Q150" s="162"/>
    </row>
    <row r="151" spans="1:17" ht="26.25" thickBot="1">
      <c r="A151" s="2"/>
      <c r="B151" s="3" t="s">
        <v>927</v>
      </c>
      <c r="C151" s="2">
        <v>2001</v>
      </c>
      <c r="D151" s="3" t="s">
        <v>1968</v>
      </c>
      <c r="E151" s="2"/>
      <c r="F151" s="2"/>
      <c r="G151" s="2"/>
      <c r="H151" s="2">
        <v>1</v>
      </c>
      <c r="I151" s="2"/>
      <c r="J151" s="2"/>
      <c r="K151" s="2"/>
      <c r="L151" s="2"/>
      <c r="M151" s="2"/>
      <c r="N151" s="2"/>
      <c r="O151" s="2"/>
      <c r="P151" s="163">
        <v>1</v>
      </c>
      <c r="Q151" s="162"/>
    </row>
    <row r="152" spans="1:17" ht="13.5" thickBot="1">
      <c r="A152" s="2"/>
      <c r="B152" s="3" t="s">
        <v>928</v>
      </c>
      <c r="C152" s="2">
        <v>2001</v>
      </c>
      <c r="D152" s="3" t="s">
        <v>1968</v>
      </c>
      <c r="E152" s="2"/>
      <c r="F152" s="2"/>
      <c r="G152" s="2"/>
      <c r="H152" s="2">
        <v>1</v>
      </c>
      <c r="I152" s="2"/>
      <c r="J152" s="2"/>
      <c r="K152" s="2"/>
      <c r="L152" s="2"/>
      <c r="M152" s="2"/>
      <c r="N152" s="2"/>
      <c r="O152" s="2"/>
      <c r="P152" s="163">
        <v>1</v>
      </c>
      <c r="Q152" s="162"/>
    </row>
    <row r="153" spans="1:17" ht="13.5" thickBot="1">
      <c r="A153" s="2"/>
      <c r="B153" s="3" t="s">
        <v>929</v>
      </c>
      <c r="C153" s="2">
        <v>2001</v>
      </c>
      <c r="D153" s="3" t="s">
        <v>301</v>
      </c>
      <c r="E153" s="2"/>
      <c r="F153" s="2"/>
      <c r="G153" s="2"/>
      <c r="H153" s="2">
        <v>1</v>
      </c>
      <c r="I153" s="2"/>
      <c r="J153" s="2"/>
      <c r="K153" s="2"/>
      <c r="L153" s="2"/>
      <c r="M153" s="2"/>
      <c r="N153" s="2"/>
      <c r="O153" s="2"/>
      <c r="P153" s="163">
        <v>1</v>
      </c>
      <c r="Q153" s="162"/>
    </row>
    <row r="154" spans="1:17" ht="13.5" thickBot="1">
      <c r="A154" s="2"/>
      <c r="B154" s="3" t="s">
        <v>930</v>
      </c>
      <c r="C154" s="2">
        <v>2001</v>
      </c>
      <c r="D154" s="3" t="s">
        <v>301</v>
      </c>
      <c r="E154" s="2"/>
      <c r="F154" s="2"/>
      <c r="G154" s="2"/>
      <c r="H154" s="2">
        <v>1</v>
      </c>
      <c r="I154" s="2"/>
      <c r="J154" s="2"/>
      <c r="K154" s="2"/>
      <c r="L154" s="2"/>
      <c r="M154" s="2"/>
      <c r="N154" s="2"/>
      <c r="O154" s="2"/>
      <c r="P154" s="163">
        <v>1</v>
      </c>
      <c r="Q154" s="162"/>
    </row>
    <row r="155" spans="1:17" ht="13.5" thickBot="1">
      <c r="A155" s="2"/>
      <c r="B155" s="3" t="s">
        <v>931</v>
      </c>
      <c r="C155" s="2">
        <v>2001</v>
      </c>
      <c r="D155" s="3" t="s">
        <v>309</v>
      </c>
      <c r="E155" s="2"/>
      <c r="F155" s="2"/>
      <c r="G155" s="2"/>
      <c r="H155" s="2">
        <v>1</v>
      </c>
      <c r="I155" s="2"/>
      <c r="J155" s="2"/>
      <c r="K155" s="2"/>
      <c r="L155" s="2"/>
      <c r="M155" s="2"/>
      <c r="N155" s="2"/>
      <c r="O155" s="2"/>
      <c r="P155" s="163">
        <v>1</v>
      </c>
      <c r="Q155" s="162"/>
    </row>
    <row r="156" spans="1:17" ht="13.5" thickBot="1">
      <c r="A156" s="2"/>
      <c r="B156" s="3" t="s">
        <v>932</v>
      </c>
      <c r="C156" s="2">
        <v>2001</v>
      </c>
      <c r="D156" s="3" t="s">
        <v>309</v>
      </c>
      <c r="E156" s="2"/>
      <c r="F156" s="2"/>
      <c r="G156" s="2"/>
      <c r="H156" s="2">
        <v>1</v>
      </c>
      <c r="I156" s="2"/>
      <c r="J156" s="2"/>
      <c r="K156" s="2"/>
      <c r="L156" s="2"/>
      <c r="M156" s="2"/>
      <c r="N156" s="2"/>
      <c r="O156" s="2"/>
      <c r="P156" s="163">
        <v>1</v>
      </c>
      <c r="Q156" s="162"/>
    </row>
    <row r="157" spans="1:17" ht="13.5" thickBot="1">
      <c r="A157" s="2"/>
      <c r="B157" s="3" t="s">
        <v>933</v>
      </c>
      <c r="C157" s="2">
        <v>2002</v>
      </c>
      <c r="D157" s="3" t="s">
        <v>301</v>
      </c>
      <c r="E157" s="2"/>
      <c r="F157" s="2"/>
      <c r="G157" s="2"/>
      <c r="H157" s="2">
        <v>1</v>
      </c>
      <c r="I157" s="2"/>
      <c r="J157" s="2"/>
      <c r="K157" s="2"/>
      <c r="L157" s="2"/>
      <c r="M157" s="2"/>
      <c r="N157" s="2"/>
      <c r="O157" s="2"/>
      <c r="P157" s="163">
        <v>1</v>
      </c>
      <c r="Q157" s="162"/>
    </row>
    <row r="158" spans="1:17" ht="13.5" thickBot="1">
      <c r="A158" s="2"/>
      <c r="B158" s="3" t="s">
        <v>934</v>
      </c>
      <c r="C158" s="2">
        <v>2001</v>
      </c>
      <c r="D158" s="3" t="s">
        <v>1901</v>
      </c>
      <c r="E158" s="2"/>
      <c r="F158" s="2"/>
      <c r="G158" s="2"/>
      <c r="H158" s="2">
        <v>1</v>
      </c>
      <c r="I158" s="2"/>
      <c r="J158" s="2"/>
      <c r="K158" s="2"/>
      <c r="L158" s="2"/>
      <c r="M158" s="2"/>
      <c r="N158" s="2"/>
      <c r="O158" s="2"/>
      <c r="P158" s="163">
        <v>1</v>
      </c>
      <c r="Q158" s="162"/>
    </row>
    <row r="159" spans="1:17" ht="13.5" thickBot="1">
      <c r="A159" s="2"/>
      <c r="B159" s="3" t="s">
        <v>935</v>
      </c>
      <c r="C159" s="2">
        <v>2001</v>
      </c>
      <c r="D159" s="3" t="s">
        <v>1819</v>
      </c>
      <c r="E159" s="2"/>
      <c r="F159" s="2"/>
      <c r="G159" s="2"/>
      <c r="H159" s="2">
        <v>1</v>
      </c>
      <c r="I159" s="2"/>
      <c r="J159" s="2"/>
      <c r="K159" s="2"/>
      <c r="L159" s="2"/>
      <c r="M159" s="2"/>
      <c r="N159" s="2"/>
      <c r="O159" s="2"/>
      <c r="P159" s="163">
        <v>1</v>
      </c>
      <c r="Q159" s="162"/>
    </row>
    <row r="160" spans="1:17" ht="13.5" thickBot="1">
      <c r="A160" s="2"/>
      <c r="B160" s="3" t="s">
        <v>936</v>
      </c>
      <c r="C160" s="2">
        <v>2002</v>
      </c>
      <c r="D160" s="3" t="s">
        <v>1819</v>
      </c>
      <c r="E160" s="2"/>
      <c r="F160" s="2"/>
      <c r="G160" s="2"/>
      <c r="H160" s="2">
        <v>1</v>
      </c>
      <c r="I160" s="2"/>
      <c r="J160" s="2"/>
      <c r="K160" s="2"/>
      <c r="L160" s="2"/>
      <c r="M160" s="2"/>
      <c r="N160" s="2"/>
      <c r="O160" s="2"/>
      <c r="P160" s="163">
        <v>1</v>
      </c>
      <c r="Q160" s="162"/>
    </row>
    <row r="161" spans="1:21" ht="39" thickBot="1">
      <c r="A161" s="2"/>
      <c r="B161" s="3" t="s">
        <v>937</v>
      </c>
      <c r="C161" s="2">
        <v>2002</v>
      </c>
      <c r="D161" s="3" t="s">
        <v>1526</v>
      </c>
      <c r="E161" s="2"/>
      <c r="F161" s="2"/>
      <c r="G161" s="2"/>
      <c r="H161" s="2">
        <v>1</v>
      </c>
      <c r="I161" s="2"/>
      <c r="J161" s="2"/>
      <c r="K161" s="2">
        <v>1</v>
      </c>
      <c r="L161" s="2"/>
      <c r="M161" s="2"/>
      <c r="N161" s="2"/>
      <c r="O161" s="2"/>
      <c r="P161" s="163">
        <v>1</v>
      </c>
      <c r="Q161" s="162"/>
    </row>
    <row r="162" spans="1:21" ht="13.5" thickBot="1">
      <c r="A162" s="2"/>
      <c r="B162" s="3" t="s">
        <v>938</v>
      </c>
      <c r="C162" s="2">
        <v>2001</v>
      </c>
      <c r="D162" s="3" t="s">
        <v>1526</v>
      </c>
      <c r="E162" s="2"/>
      <c r="F162" s="2"/>
      <c r="G162" s="2"/>
      <c r="H162" s="2">
        <v>1</v>
      </c>
      <c r="I162" s="2"/>
      <c r="J162" s="2"/>
      <c r="K162" s="2">
        <v>1</v>
      </c>
      <c r="L162" s="2"/>
      <c r="M162" s="2"/>
      <c r="N162" s="2"/>
      <c r="O162" s="2"/>
      <c r="P162" s="163">
        <v>1</v>
      </c>
      <c r="Q162" s="162"/>
    </row>
    <row r="163" spans="1:21" ht="13.5" thickBot="1">
      <c r="A163" s="2"/>
      <c r="B163" s="3" t="s">
        <v>939</v>
      </c>
      <c r="C163" s="2">
        <v>2001</v>
      </c>
      <c r="D163" s="3" t="s">
        <v>1578</v>
      </c>
      <c r="E163" s="2"/>
      <c r="F163" s="2"/>
      <c r="G163" s="2"/>
      <c r="H163" s="2">
        <v>1</v>
      </c>
      <c r="I163" s="2"/>
      <c r="J163" s="2"/>
      <c r="K163" s="2"/>
      <c r="L163" s="2"/>
      <c r="M163" s="2"/>
      <c r="N163" s="2"/>
      <c r="O163" s="2"/>
      <c r="P163" s="163">
        <v>1</v>
      </c>
      <c r="Q163" s="162"/>
    </row>
    <row r="164" spans="1:21" ht="13.5" thickBot="1">
      <c r="A164" s="2"/>
      <c r="B164" s="3" t="s">
        <v>940</v>
      </c>
      <c r="C164" s="2">
        <v>2002</v>
      </c>
      <c r="D164" s="3" t="s">
        <v>1578</v>
      </c>
      <c r="E164" s="2"/>
      <c r="F164" s="2"/>
      <c r="G164" s="2"/>
      <c r="H164" s="2">
        <v>1</v>
      </c>
      <c r="I164" s="2"/>
      <c r="J164" s="2"/>
      <c r="K164" s="2"/>
      <c r="L164" s="2"/>
      <c r="M164" s="2"/>
      <c r="N164" s="2"/>
      <c r="O164" s="2"/>
      <c r="P164" s="163">
        <v>1</v>
      </c>
      <c r="Q164" s="162"/>
    </row>
    <row r="165" spans="1:21" ht="26.25" thickBot="1">
      <c r="A165" s="2"/>
      <c r="B165" s="3" t="s">
        <v>941</v>
      </c>
      <c r="C165" s="2">
        <v>2001</v>
      </c>
      <c r="D165" s="3" t="s">
        <v>1578</v>
      </c>
      <c r="E165" s="2"/>
      <c r="F165" s="2"/>
      <c r="G165" s="2"/>
      <c r="H165" s="2">
        <v>1</v>
      </c>
      <c r="I165" s="2"/>
      <c r="J165" s="2"/>
      <c r="K165" s="2"/>
      <c r="L165" s="2"/>
      <c r="M165" s="2"/>
      <c r="N165" s="2"/>
      <c r="O165" s="2"/>
      <c r="P165" s="163">
        <v>1</v>
      </c>
      <c r="Q165" s="162"/>
    </row>
    <row r="166" spans="1:21" ht="26.25" thickBot="1">
      <c r="A166" s="2"/>
      <c r="B166" s="3" t="s">
        <v>942</v>
      </c>
      <c r="C166" s="2">
        <v>2001</v>
      </c>
      <c r="D166" s="3" t="s">
        <v>1578</v>
      </c>
      <c r="E166" s="2"/>
      <c r="F166" s="2"/>
      <c r="G166" s="2"/>
      <c r="H166" s="2">
        <v>1</v>
      </c>
      <c r="I166" s="2"/>
      <c r="J166" s="2"/>
      <c r="K166" s="2"/>
      <c r="L166" s="2"/>
      <c r="M166" s="2"/>
      <c r="N166" s="2"/>
      <c r="O166" s="2"/>
      <c r="P166" s="163">
        <v>1</v>
      </c>
      <c r="Q166" s="162"/>
    </row>
    <row r="167" spans="1:21" ht="26.25" thickBot="1">
      <c r="A167" s="2"/>
      <c r="B167" s="3" t="s">
        <v>943</v>
      </c>
      <c r="C167" s="2">
        <v>2001</v>
      </c>
      <c r="D167" s="3" t="s">
        <v>1551</v>
      </c>
      <c r="E167" s="2"/>
      <c r="F167" s="2"/>
      <c r="G167" s="2"/>
      <c r="H167" s="2">
        <v>1</v>
      </c>
      <c r="I167" s="2"/>
      <c r="J167" s="2"/>
      <c r="K167" s="2"/>
      <c r="L167" s="2"/>
      <c r="M167" s="2"/>
      <c r="N167" s="2"/>
      <c r="O167" s="2"/>
      <c r="P167" s="163">
        <v>1</v>
      </c>
      <c r="Q167" s="162"/>
    </row>
    <row r="168" spans="1:21" ht="26.25" thickBot="1">
      <c r="A168" s="2"/>
      <c r="B168" s="3" t="s">
        <v>944</v>
      </c>
      <c r="C168" s="2">
        <v>2001</v>
      </c>
      <c r="D168" s="3" t="s">
        <v>1551</v>
      </c>
      <c r="E168" s="2"/>
      <c r="F168" s="2"/>
      <c r="G168" s="2"/>
      <c r="H168" s="2">
        <v>1</v>
      </c>
      <c r="I168" s="2"/>
      <c r="J168" s="2"/>
      <c r="K168" s="2"/>
      <c r="L168" s="2"/>
      <c r="M168" s="2"/>
      <c r="N168" s="2"/>
      <c r="O168" s="2"/>
      <c r="P168" s="163">
        <v>1</v>
      </c>
      <c r="Q168" s="162"/>
    </row>
    <row r="169" spans="1:21" ht="26.25" thickBot="1">
      <c r="A169" s="2"/>
      <c r="B169" s="3" t="s">
        <v>945</v>
      </c>
      <c r="C169" s="2">
        <v>2001</v>
      </c>
      <c r="D169" s="3" t="s">
        <v>1551</v>
      </c>
      <c r="E169" s="2"/>
      <c r="F169" s="2"/>
      <c r="G169" s="2"/>
      <c r="H169" s="2">
        <v>1</v>
      </c>
      <c r="I169" s="2"/>
      <c r="J169" s="2"/>
      <c r="K169" s="2"/>
      <c r="L169" s="2"/>
      <c r="M169" s="2"/>
      <c r="N169" s="2"/>
      <c r="O169" s="2"/>
      <c r="P169" s="163">
        <v>1</v>
      </c>
      <c r="Q169" s="162"/>
    </row>
    <row r="170" spans="1:21" ht="39" thickBot="1">
      <c r="A170" s="2"/>
      <c r="B170" s="3" t="s">
        <v>946</v>
      </c>
      <c r="C170" s="2">
        <v>2001</v>
      </c>
      <c r="D170" s="3" t="s">
        <v>1551</v>
      </c>
      <c r="E170" s="2"/>
      <c r="F170" s="2"/>
      <c r="G170" s="2"/>
      <c r="H170" s="2">
        <v>1</v>
      </c>
      <c r="I170" s="2"/>
      <c r="J170" s="2"/>
      <c r="K170" s="2"/>
      <c r="L170" s="2"/>
      <c r="M170" s="2"/>
      <c r="N170" s="2"/>
      <c r="O170" s="2"/>
      <c r="P170" s="163">
        <v>1</v>
      </c>
      <c r="Q170" s="162"/>
    </row>
    <row r="171" spans="1:21" ht="26.25" thickBot="1">
      <c r="A171" s="2"/>
      <c r="B171" s="3" t="s">
        <v>947</v>
      </c>
      <c r="C171" s="2">
        <v>2001</v>
      </c>
      <c r="D171" s="3" t="s">
        <v>1551</v>
      </c>
      <c r="E171" s="2"/>
      <c r="F171" s="2"/>
      <c r="G171" s="2"/>
      <c r="H171" s="2">
        <v>1</v>
      </c>
      <c r="I171" s="2"/>
      <c r="J171" s="2"/>
      <c r="K171" s="2"/>
      <c r="L171" s="2"/>
      <c r="M171" s="2"/>
      <c r="N171" s="2"/>
      <c r="O171" s="2"/>
      <c r="P171" s="163">
        <v>1</v>
      </c>
      <c r="Q171" s="162"/>
    </row>
    <row r="172" spans="1:21" ht="13.5" thickBot="1">
      <c r="A172" s="2"/>
      <c r="B172" s="13" t="s">
        <v>1066</v>
      </c>
      <c r="C172" s="17"/>
      <c r="D172" s="13" t="s">
        <v>1772</v>
      </c>
      <c r="E172" s="6"/>
      <c r="F172" s="6"/>
      <c r="G172" s="6"/>
      <c r="H172" s="6"/>
      <c r="I172" s="6"/>
      <c r="J172" s="6"/>
      <c r="K172" s="6"/>
      <c r="L172" s="6"/>
      <c r="M172" s="6"/>
      <c r="N172" s="119">
        <v>1</v>
      </c>
      <c r="O172" s="6"/>
      <c r="P172" s="163">
        <f t="shared" ref="P172:P181" si="6">SUM(E172:O172)</f>
        <v>1</v>
      </c>
      <c r="Q172" s="162"/>
    </row>
    <row r="173" spans="1:21" ht="13.5" thickBot="1">
      <c r="A173" s="2"/>
      <c r="B173" s="13" t="s">
        <v>1067</v>
      </c>
      <c r="C173" s="17"/>
      <c r="D173" s="13" t="s">
        <v>1772</v>
      </c>
      <c r="E173" s="6"/>
      <c r="F173" s="6"/>
      <c r="G173" s="6"/>
      <c r="H173" s="6"/>
      <c r="I173" s="6"/>
      <c r="J173" s="6"/>
      <c r="K173" s="6"/>
      <c r="L173" s="6"/>
      <c r="M173" s="6"/>
      <c r="N173" s="119">
        <v>1</v>
      </c>
      <c r="O173" s="6"/>
      <c r="P173" s="163">
        <f t="shared" si="6"/>
        <v>1</v>
      </c>
      <c r="Q173" s="162"/>
    </row>
    <row r="174" spans="1:21" ht="26.25" thickBot="1">
      <c r="A174" s="2"/>
      <c r="B174" s="13" t="s">
        <v>1068</v>
      </c>
      <c r="C174" s="17"/>
      <c r="D174" s="13" t="s">
        <v>1819</v>
      </c>
      <c r="E174" s="6"/>
      <c r="F174" s="6"/>
      <c r="G174" s="6"/>
      <c r="H174" s="6"/>
      <c r="I174" s="6"/>
      <c r="J174" s="6"/>
      <c r="K174" s="6"/>
      <c r="L174" s="6"/>
      <c r="M174" s="6"/>
      <c r="N174" s="119">
        <v>1</v>
      </c>
      <c r="O174" s="6"/>
      <c r="P174" s="163">
        <f t="shared" si="6"/>
        <v>1</v>
      </c>
      <c r="Q174" s="162"/>
      <c r="U174" t="s">
        <v>453</v>
      </c>
    </row>
    <row r="175" spans="1:21" ht="26.25" thickBot="1">
      <c r="A175" s="2"/>
      <c r="B175" s="13" t="s">
        <v>1069</v>
      </c>
      <c r="C175" s="6"/>
      <c r="D175" s="13" t="s">
        <v>1819</v>
      </c>
      <c r="E175" s="6"/>
      <c r="F175" s="6"/>
      <c r="G175" s="6"/>
      <c r="H175" s="6"/>
      <c r="I175" s="6"/>
      <c r="J175" s="6"/>
      <c r="K175" s="6"/>
      <c r="L175" s="6"/>
      <c r="M175" s="6"/>
      <c r="N175" s="119">
        <v>1</v>
      </c>
      <c r="O175" s="6"/>
      <c r="P175" s="163">
        <f t="shared" si="6"/>
        <v>1</v>
      </c>
      <c r="Q175" s="162"/>
    </row>
    <row r="176" spans="1:21" ht="15.75" customHeight="1" thickBot="1">
      <c r="A176" s="2"/>
      <c r="B176" s="13" t="s">
        <v>1070</v>
      </c>
      <c r="C176" s="6"/>
      <c r="D176" s="13" t="s">
        <v>1819</v>
      </c>
      <c r="E176" s="6"/>
      <c r="F176" s="6"/>
      <c r="G176" s="6"/>
      <c r="H176" s="6"/>
      <c r="I176" s="6"/>
      <c r="J176" s="6"/>
      <c r="K176" s="6"/>
      <c r="L176" s="6"/>
      <c r="M176" s="6"/>
      <c r="N176" s="119">
        <v>1</v>
      </c>
      <c r="O176" s="6"/>
      <c r="P176" s="163">
        <f t="shared" si="6"/>
        <v>1</v>
      </c>
      <c r="Q176" s="162"/>
    </row>
    <row r="177" spans="1:17" ht="13.5" thickBot="1">
      <c r="A177" s="2"/>
      <c r="B177" s="13" t="s">
        <v>1072</v>
      </c>
      <c r="C177" s="6"/>
      <c r="D177" s="13" t="s">
        <v>1819</v>
      </c>
      <c r="E177" s="6"/>
      <c r="F177" s="6"/>
      <c r="G177" s="6"/>
      <c r="H177" s="6"/>
      <c r="I177" s="6"/>
      <c r="J177" s="6"/>
      <c r="K177" s="6"/>
      <c r="L177" s="6"/>
      <c r="M177" s="6"/>
      <c r="N177" s="119">
        <v>1</v>
      </c>
      <c r="O177" s="6"/>
      <c r="P177" s="163">
        <f t="shared" si="6"/>
        <v>1</v>
      </c>
      <c r="Q177" s="162"/>
    </row>
    <row r="178" spans="1:17" ht="26.25" thickBot="1">
      <c r="A178" s="2"/>
      <c r="B178" s="13" t="s">
        <v>1073</v>
      </c>
      <c r="C178" s="6"/>
      <c r="D178" s="13" t="s">
        <v>1819</v>
      </c>
      <c r="E178" s="6"/>
      <c r="F178" s="6"/>
      <c r="G178" s="6"/>
      <c r="H178" s="6"/>
      <c r="I178" s="6"/>
      <c r="J178" s="6"/>
      <c r="K178" s="6"/>
      <c r="L178" s="6"/>
      <c r="M178" s="6"/>
      <c r="N178" s="119">
        <v>1</v>
      </c>
      <c r="O178" s="6"/>
      <c r="P178" s="163">
        <f t="shared" si="6"/>
        <v>1</v>
      </c>
      <c r="Q178" s="162"/>
    </row>
    <row r="179" spans="1:17" ht="15" customHeight="1" thickBot="1">
      <c r="A179" s="2"/>
      <c r="B179" s="13" t="s">
        <v>1074</v>
      </c>
      <c r="C179" s="6"/>
      <c r="D179" s="13" t="s">
        <v>1819</v>
      </c>
      <c r="E179" s="6"/>
      <c r="F179" s="6"/>
      <c r="G179" s="6"/>
      <c r="H179" s="6"/>
      <c r="I179" s="6"/>
      <c r="J179" s="6"/>
      <c r="K179" s="6"/>
      <c r="L179" s="6"/>
      <c r="M179" s="6"/>
      <c r="N179" s="119">
        <v>1</v>
      </c>
      <c r="O179" s="6"/>
      <c r="P179" s="163">
        <f t="shared" si="6"/>
        <v>1</v>
      </c>
      <c r="Q179" s="162"/>
    </row>
    <row r="180" spans="1:17" ht="13.5" thickBot="1">
      <c r="A180" s="2"/>
      <c r="B180" s="13" t="s">
        <v>1078</v>
      </c>
      <c r="C180" s="6"/>
      <c r="D180" s="13" t="s">
        <v>1819</v>
      </c>
      <c r="E180" s="6"/>
      <c r="F180" s="6"/>
      <c r="G180" s="6"/>
      <c r="H180" s="6"/>
      <c r="I180" s="6"/>
      <c r="J180" s="6"/>
      <c r="K180" s="6"/>
      <c r="L180" s="6"/>
      <c r="M180" s="6"/>
      <c r="N180" s="119">
        <v>1</v>
      </c>
      <c r="O180" s="6"/>
      <c r="P180" s="163">
        <f t="shared" si="6"/>
        <v>1</v>
      </c>
      <c r="Q180" s="162"/>
    </row>
    <row r="181" spans="1:17" ht="13.5" thickBot="1">
      <c r="A181" s="2"/>
      <c r="B181" s="13" t="s">
        <v>1080</v>
      </c>
      <c r="C181" s="6"/>
      <c r="D181" s="13" t="s">
        <v>1819</v>
      </c>
      <c r="E181" s="6"/>
      <c r="F181" s="6"/>
      <c r="G181" s="6"/>
      <c r="H181" s="6"/>
      <c r="I181" s="6"/>
      <c r="J181" s="6"/>
      <c r="K181" s="6"/>
      <c r="L181" s="6"/>
      <c r="M181" s="6"/>
      <c r="N181" s="119">
        <v>1</v>
      </c>
      <c r="O181" s="6"/>
      <c r="P181" s="163">
        <f t="shared" si="6"/>
        <v>1</v>
      </c>
      <c r="Q181" s="162"/>
    </row>
    <row r="182" spans="1:17" ht="26.25" thickBot="1">
      <c r="A182" s="2"/>
      <c r="B182" s="13" t="s">
        <v>1267</v>
      </c>
      <c r="C182" s="17">
        <v>2002</v>
      </c>
      <c r="D182" s="13" t="s">
        <v>1534</v>
      </c>
      <c r="E182" s="6"/>
      <c r="F182" s="6"/>
      <c r="G182" s="6"/>
      <c r="H182" s="6"/>
      <c r="I182" s="6"/>
      <c r="J182" s="6"/>
      <c r="K182" s="6"/>
      <c r="L182" s="6">
        <v>1</v>
      </c>
      <c r="M182" s="6"/>
      <c r="N182" s="22"/>
      <c r="O182" s="17"/>
      <c r="P182" s="163">
        <f>SUM(K182:O182)</f>
        <v>1</v>
      </c>
      <c r="Q182" s="162"/>
    </row>
    <row r="183" spans="1:17" ht="26.25" thickBot="1">
      <c r="A183" s="2"/>
      <c r="B183" s="13" t="s">
        <v>1268</v>
      </c>
      <c r="C183" s="17">
        <v>2002</v>
      </c>
      <c r="D183" s="13" t="s">
        <v>1526</v>
      </c>
      <c r="E183" s="6"/>
      <c r="F183" s="6"/>
      <c r="G183" s="6"/>
      <c r="H183" s="6"/>
      <c r="I183" s="6"/>
      <c r="J183" s="6"/>
      <c r="K183" s="6"/>
      <c r="L183" s="6">
        <v>1</v>
      </c>
      <c r="M183" s="6"/>
      <c r="N183" s="22"/>
      <c r="O183" s="17"/>
      <c r="P183" s="163">
        <f>SUM(K183:O183)</f>
        <v>1</v>
      </c>
      <c r="Q183" s="162"/>
    </row>
    <row r="184" spans="1:17" ht="26.25" thickBot="1">
      <c r="A184" s="2"/>
      <c r="B184" s="13" t="s">
        <v>1271</v>
      </c>
      <c r="C184" s="17">
        <v>2002</v>
      </c>
      <c r="D184" s="13" t="s">
        <v>1772</v>
      </c>
      <c r="E184" s="6"/>
      <c r="F184" s="6"/>
      <c r="G184" s="6"/>
      <c r="H184" s="6"/>
      <c r="I184" s="6"/>
      <c r="J184" s="6"/>
      <c r="K184" s="6"/>
      <c r="L184" s="6">
        <v>1</v>
      </c>
      <c r="M184" s="6"/>
      <c r="N184" s="22"/>
      <c r="O184" s="17"/>
      <c r="P184" s="163">
        <v>1</v>
      </c>
      <c r="Q184" s="162"/>
    </row>
    <row r="185" spans="1:17" ht="13.5" thickBot="1">
      <c r="A185" s="2"/>
      <c r="B185" s="13" t="s">
        <v>1272</v>
      </c>
      <c r="C185" s="17">
        <v>2001</v>
      </c>
      <c r="D185" s="13" t="s">
        <v>1537</v>
      </c>
      <c r="E185" s="6"/>
      <c r="F185" s="6"/>
      <c r="G185" s="6"/>
      <c r="H185" s="6"/>
      <c r="I185" s="6"/>
      <c r="J185" s="6"/>
      <c r="K185" s="6"/>
      <c r="L185" s="6">
        <v>1</v>
      </c>
      <c r="M185" s="6"/>
      <c r="N185" s="22"/>
      <c r="O185" s="17"/>
      <c r="P185" s="163">
        <v>1</v>
      </c>
      <c r="Q185" s="162"/>
    </row>
    <row r="186" spans="1:17" ht="13.5" thickBot="1">
      <c r="A186" s="2"/>
      <c r="B186" s="13" t="s">
        <v>1273</v>
      </c>
      <c r="C186" s="17">
        <v>2001</v>
      </c>
      <c r="D186" s="13" t="s">
        <v>1526</v>
      </c>
      <c r="E186" s="6"/>
      <c r="F186" s="6"/>
      <c r="G186" s="6"/>
      <c r="H186" s="6"/>
      <c r="I186" s="6"/>
      <c r="J186" s="6"/>
      <c r="K186" s="6"/>
      <c r="L186" s="6">
        <v>1</v>
      </c>
      <c r="M186" s="6"/>
      <c r="N186" s="22"/>
      <c r="O186" s="17"/>
      <c r="P186" s="163">
        <v>1</v>
      </c>
      <c r="Q186" s="162"/>
    </row>
    <row r="187" spans="1:17" ht="13.5" thickBot="1">
      <c r="A187" s="2"/>
      <c r="B187" s="13" t="s">
        <v>1319</v>
      </c>
      <c r="C187" s="17"/>
      <c r="D187" s="13" t="s">
        <v>2045</v>
      </c>
      <c r="E187" s="6"/>
      <c r="F187" s="6"/>
      <c r="G187" s="6"/>
      <c r="H187" s="6"/>
      <c r="I187" s="6"/>
      <c r="J187" s="6"/>
      <c r="K187" s="6"/>
      <c r="L187" s="6"/>
      <c r="M187" s="6"/>
      <c r="N187" s="22"/>
      <c r="O187" s="17">
        <v>1</v>
      </c>
      <c r="P187" s="163">
        <v>1</v>
      </c>
      <c r="Q187" s="162"/>
    </row>
    <row r="188" spans="1:17" ht="13.5" thickBot="1">
      <c r="A188" s="2"/>
      <c r="B188" s="13" t="s">
        <v>1320</v>
      </c>
      <c r="C188" s="17"/>
      <c r="D188" s="13" t="s">
        <v>1166</v>
      </c>
      <c r="E188" s="6"/>
      <c r="F188" s="6"/>
      <c r="G188" s="6"/>
      <c r="H188" s="6"/>
      <c r="I188" s="6"/>
      <c r="J188" s="6"/>
      <c r="K188" s="6"/>
      <c r="L188" s="6"/>
      <c r="M188" s="6"/>
      <c r="N188" s="22"/>
      <c r="O188" s="17">
        <v>1</v>
      </c>
      <c r="P188" s="163">
        <v>1</v>
      </c>
      <c r="Q188" s="162"/>
    </row>
    <row r="189" spans="1:17" ht="13.5" thickBot="1">
      <c r="A189" s="2"/>
      <c r="B189" s="13" t="s">
        <v>1321</v>
      </c>
      <c r="C189" s="17"/>
      <c r="D189" s="13" t="s">
        <v>1697</v>
      </c>
      <c r="E189" s="6"/>
      <c r="F189" s="6"/>
      <c r="G189" s="6"/>
      <c r="H189" s="6"/>
      <c r="I189" s="6"/>
      <c r="J189" s="6"/>
      <c r="K189" s="6"/>
      <c r="L189" s="6"/>
      <c r="M189" s="6"/>
      <c r="N189" s="22"/>
      <c r="O189" s="17">
        <v>1</v>
      </c>
      <c r="P189" s="163">
        <v>1</v>
      </c>
      <c r="Q189" s="162"/>
    </row>
    <row r="190" spans="1:17" ht="13.5" thickBot="1">
      <c r="A190" s="2"/>
      <c r="B190" s="13" t="s">
        <v>1324</v>
      </c>
      <c r="C190" s="17"/>
      <c r="D190" s="13" t="s">
        <v>2045</v>
      </c>
      <c r="E190" s="6"/>
      <c r="F190" s="6"/>
      <c r="G190" s="6"/>
      <c r="H190" s="6"/>
      <c r="I190" s="6"/>
      <c r="J190" s="6"/>
      <c r="K190" s="6"/>
      <c r="L190" s="6"/>
      <c r="M190" s="6"/>
      <c r="N190" s="22"/>
      <c r="O190" s="17">
        <v>1</v>
      </c>
      <c r="P190" s="163">
        <v>1</v>
      </c>
      <c r="Q190" s="162"/>
    </row>
    <row r="191" spans="1:17" ht="26.25" thickBot="1">
      <c r="A191" s="2"/>
      <c r="B191" s="13" t="s">
        <v>1325</v>
      </c>
      <c r="C191" s="17"/>
      <c r="D191" s="13" t="s">
        <v>1166</v>
      </c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17">
        <v>1</v>
      </c>
      <c r="P191" s="163">
        <v>1</v>
      </c>
      <c r="Q191" s="162"/>
    </row>
    <row r="192" spans="1:17" ht="26.25" thickBot="1">
      <c r="A192" s="2"/>
      <c r="B192" s="13" t="s">
        <v>1326</v>
      </c>
      <c r="C192" s="17"/>
      <c r="D192" s="13" t="s">
        <v>1211</v>
      </c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17">
        <v>1</v>
      </c>
      <c r="P192" s="163">
        <v>1</v>
      </c>
      <c r="Q192" s="162"/>
    </row>
    <row r="193" spans="1:17" ht="13.5" thickBot="1">
      <c r="A193" s="2"/>
      <c r="B193" s="13" t="s">
        <v>1327</v>
      </c>
      <c r="C193" s="17"/>
      <c r="D193" s="13" t="s">
        <v>1526</v>
      </c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17">
        <v>1</v>
      </c>
      <c r="P193" s="163">
        <v>1</v>
      </c>
      <c r="Q193" s="162"/>
    </row>
    <row r="194" spans="1:17" ht="13.5" thickBot="1">
      <c r="A194" s="2"/>
      <c r="B194" s="13" t="s">
        <v>1832</v>
      </c>
      <c r="C194" s="17"/>
      <c r="D194" s="13" t="s">
        <v>1772</v>
      </c>
      <c r="E194" s="6"/>
      <c r="F194" s="6"/>
      <c r="G194" s="6"/>
      <c r="H194" s="6"/>
      <c r="I194" s="6"/>
      <c r="J194" s="6"/>
      <c r="K194" s="6"/>
      <c r="L194" s="6"/>
      <c r="M194" s="6"/>
      <c r="N194" s="22"/>
      <c r="O194" s="6"/>
      <c r="P194" s="163">
        <f>SUM(E194:O194)</f>
        <v>0</v>
      </c>
      <c r="Q194" s="162"/>
    </row>
    <row r="195" spans="1:17" ht="13.5" thickBot="1">
      <c r="A195" s="2"/>
      <c r="B195" s="13" t="s">
        <v>967</v>
      </c>
      <c r="C195" s="6"/>
      <c r="D195" s="13" t="s">
        <v>279</v>
      </c>
      <c r="E195" s="6"/>
      <c r="F195" s="6"/>
      <c r="G195" s="6"/>
      <c r="H195" s="6"/>
      <c r="I195" s="6"/>
      <c r="J195" s="6"/>
      <c r="K195" s="6">
        <v>8</v>
      </c>
      <c r="L195" s="6"/>
      <c r="M195" s="6"/>
      <c r="N195" s="22"/>
      <c r="O195" s="6"/>
      <c r="P195" s="163"/>
      <c r="Q195" s="162"/>
    </row>
    <row r="196" spans="1:17" ht="13.5" thickBot="1">
      <c r="A196" s="2"/>
      <c r="B196" s="13" t="s">
        <v>968</v>
      </c>
      <c r="C196" s="6"/>
      <c r="D196" s="13" t="s">
        <v>279</v>
      </c>
      <c r="E196" s="6"/>
      <c r="F196" s="6"/>
      <c r="G196" s="6"/>
      <c r="H196" s="6"/>
      <c r="I196" s="6"/>
      <c r="J196" s="6"/>
      <c r="K196" s="6">
        <v>1</v>
      </c>
      <c r="L196" s="6"/>
      <c r="M196" s="6"/>
      <c r="N196" s="22"/>
      <c r="O196" s="6"/>
      <c r="P196" s="163"/>
      <c r="Q196" s="162"/>
    </row>
    <row r="197" spans="1:17" ht="26.25" thickBot="1">
      <c r="A197" s="2"/>
      <c r="B197" s="13" t="s">
        <v>969</v>
      </c>
      <c r="C197" s="6"/>
      <c r="D197" s="13" t="s">
        <v>279</v>
      </c>
      <c r="E197" s="6"/>
      <c r="F197" s="6"/>
      <c r="G197" s="6"/>
      <c r="H197" s="6"/>
      <c r="I197" s="6"/>
      <c r="J197" s="6"/>
      <c r="K197" s="6">
        <v>1</v>
      </c>
      <c r="L197" s="6"/>
      <c r="M197" s="6"/>
      <c r="N197" s="22"/>
      <c r="O197" s="6"/>
      <c r="P197" s="163"/>
      <c r="Q197" s="162"/>
    </row>
    <row r="198" spans="1:17" ht="26.25" thickBot="1">
      <c r="A198" s="2"/>
      <c r="B198" s="13" t="s">
        <v>970</v>
      </c>
      <c r="C198" s="6"/>
      <c r="D198" s="13" t="s">
        <v>279</v>
      </c>
      <c r="E198" s="6"/>
      <c r="F198" s="6"/>
      <c r="G198" s="6"/>
      <c r="H198" s="6"/>
      <c r="I198" s="6"/>
      <c r="J198" s="6"/>
      <c r="K198" s="6">
        <v>1</v>
      </c>
      <c r="L198" s="6"/>
      <c r="M198" s="6"/>
      <c r="N198" s="22"/>
      <c r="O198" s="6"/>
      <c r="P198" s="163"/>
      <c r="Q198" s="162"/>
    </row>
    <row r="199" spans="1:17" ht="13.5" thickBot="1">
      <c r="A199" s="2"/>
      <c r="B199" s="13" t="s">
        <v>971</v>
      </c>
      <c r="C199" s="6"/>
      <c r="D199" s="13" t="s">
        <v>279</v>
      </c>
      <c r="E199" s="6"/>
      <c r="F199" s="6"/>
      <c r="G199" s="6"/>
      <c r="H199" s="6"/>
      <c r="I199" s="6"/>
      <c r="J199" s="6"/>
      <c r="K199" s="6">
        <v>1</v>
      </c>
      <c r="L199" s="6"/>
      <c r="M199" s="6"/>
      <c r="N199" s="22"/>
      <c r="O199" s="6"/>
      <c r="P199" s="163"/>
      <c r="Q199" s="162"/>
    </row>
    <row r="200" spans="1:17" ht="13.5" thickBot="1">
      <c r="A200" s="2"/>
      <c r="B200" s="13" t="s">
        <v>972</v>
      </c>
      <c r="C200" s="6"/>
      <c r="D200" s="13" t="s">
        <v>279</v>
      </c>
      <c r="E200" s="6"/>
      <c r="F200" s="6"/>
      <c r="G200" s="6"/>
      <c r="H200" s="6"/>
      <c r="I200" s="6"/>
      <c r="J200" s="6"/>
      <c r="K200" s="6">
        <v>1</v>
      </c>
      <c r="L200" s="6"/>
      <c r="M200" s="6"/>
      <c r="N200" s="22"/>
      <c r="O200" s="6"/>
      <c r="P200" s="163"/>
      <c r="Q200" s="162"/>
    </row>
    <row r="201" spans="1:17" ht="13.5" thickBot="1">
      <c r="A201" s="2"/>
      <c r="B201" s="13" t="s">
        <v>973</v>
      </c>
      <c r="C201" s="6"/>
      <c r="D201" s="13" t="s">
        <v>279</v>
      </c>
      <c r="E201" s="6"/>
      <c r="F201" s="6"/>
      <c r="G201" s="6"/>
      <c r="H201" s="6"/>
      <c r="I201" s="6"/>
      <c r="J201" s="6"/>
      <c r="K201" s="6">
        <v>1</v>
      </c>
      <c r="L201" s="6"/>
      <c r="M201" s="6"/>
      <c r="N201" s="22"/>
      <c r="O201" s="6"/>
      <c r="P201" s="163"/>
      <c r="Q201" s="162"/>
    </row>
    <row r="202" spans="1:17" ht="13.5" thickBot="1">
      <c r="A202" s="2"/>
      <c r="B202" s="13" t="s">
        <v>974</v>
      </c>
      <c r="C202" s="6"/>
      <c r="D202" s="13" t="s">
        <v>279</v>
      </c>
      <c r="E202" s="6"/>
      <c r="F202" s="6"/>
      <c r="G202" s="6"/>
      <c r="H202" s="6"/>
      <c r="I202" s="6"/>
      <c r="J202" s="6"/>
      <c r="K202" s="6">
        <v>1</v>
      </c>
      <c r="L202" s="6"/>
      <c r="M202" s="6"/>
      <c r="N202" s="22"/>
      <c r="O202" s="6"/>
      <c r="P202" s="163"/>
      <c r="Q202" s="162"/>
    </row>
    <row r="203" spans="1:17" ht="26.25" thickBot="1">
      <c r="A203" s="2"/>
      <c r="B203" s="13" t="s">
        <v>975</v>
      </c>
      <c r="C203" s="6"/>
      <c r="D203" s="13" t="s">
        <v>279</v>
      </c>
      <c r="E203" s="6"/>
      <c r="F203" s="6"/>
      <c r="G203" s="6"/>
      <c r="H203" s="6"/>
      <c r="I203" s="6"/>
      <c r="J203" s="6"/>
      <c r="K203" s="6">
        <v>1</v>
      </c>
      <c r="L203" s="6"/>
      <c r="M203" s="6"/>
      <c r="N203" s="22"/>
      <c r="O203" s="6"/>
      <c r="P203" s="163"/>
      <c r="Q203" s="162"/>
    </row>
    <row r="204" spans="1:17" ht="13.5" thickBot="1">
      <c r="A204" s="2"/>
      <c r="B204" s="13" t="s">
        <v>2117</v>
      </c>
      <c r="C204" s="6"/>
      <c r="D204" s="13" t="s">
        <v>1526</v>
      </c>
      <c r="E204" s="6"/>
      <c r="F204" s="6"/>
      <c r="G204" s="6"/>
      <c r="H204" s="6"/>
      <c r="I204" s="6"/>
      <c r="J204" s="6"/>
      <c r="K204" s="6">
        <v>1</v>
      </c>
      <c r="L204" s="6"/>
      <c r="M204" s="6"/>
      <c r="N204" s="22"/>
      <c r="O204" s="6"/>
      <c r="P204" s="163"/>
      <c r="Q204" s="162"/>
    </row>
    <row r="205" spans="1:17" ht="26.25" thickBot="1">
      <c r="A205" s="2"/>
      <c r="B205" s="13" t="s">
        <v>976</v>
      </c>
      <c r="C205" s="6"/>
      <c r="D205" s="13" t="s">
        <v>1526</v>
      </c>
      <c r="E205" s="6"/>
      <c r="F205" s="6"/>
      <c r="G205" s="6"/>
      <c r="H205" s="6"/>
      <c r="I205" s="6"/>
      <c r="J205" s="6"/>
      <c r="K205" s="6">
        <v>1</v>
      </c>
      <c r="L205" s="6"/>
      <c r="M205" s="6"/>
      <c r="N205" s="22"/>
      <c r="O205" s="6"/>
      <c r="P205" s="163"/>
      <c r="Q205" s="162"/>
    </row>
    <row r="206" spans="1:17" ht="26.25" thickBot="1">
      <c r="A206" s="2"/>
      <c r="B206" s="13" t="s">
        <v>978</v>
      </c>
      <c r="C206" s="17"/>
      <c r="D206" s="13" t="s">
        <v>1906</v>
      </c>
      <c r="E206" s="6"/>
      <c r="F206" s="6"/>
      <c r="G206" s="6"/>
      <c r="H206" s="6"/>
      <c r="I206" s="6"/>
      <c r="J206" s="6"/>
      <c r="K206" s="6">
        <v>1</v>
      </c>
      <c r="L206" s="6"/>
      <c r="M206" s="17"/>
      <c r="N206" s="22"/>
      <c r="O206" s="6"/>
      <c r="P206" s="163"/>
      <c r="Q206" s="162"/>
    </row>
    <row r="207" spans="1:17" ht="26.25" thickBot="1">
      <c r="A207" s="2"/>
      <c r="B207" s="13" t="s">
        <v>979</v>
      </c>
      <c r="C207" s="17"/>
      <c r="D207" s="13" t="s">
        <v>1906</v>
      </c>
      <c r="E207" s="6"/>
      <c r="F207" s="6"/>
      <c r="G207" s="6"/>
      <c r="H207" s="6"/>
      <c r="I207" s="6"/>
      <c r="J207" s="6"/>
      <c r="K207" s="6">
        <v>1</v>
      </c>
      <c r="L207" s="6"/>
      <c r="M207" s="17"/>
      <c r="N207" s="22"/>
      <c r="O207" s="6"/>
      <c r="P207" s="163"/>
      <c r="Q207" s="162"/>
    </row>
    <row r="208" spans="1:17" ht="26.25" thickBot="1">
      <c r="A208" s="2"/>
      <c r="B208" s="13" t="s">
        <v>980</v>
      </c>
      <c r="C208" s="17"/>
      <c r="D208" s="13" t="s">
        <v>1906</v>
      </c>
      <c r="E208" s="6"/>
      <c r="F208" s="6"/>
      <c r="G208" s="6"/>
      <c r="H208" s="6"/>
      <c r="I208" s="6"/>
      <c r="J208" s="6"/>
      <c r="K208" s="6">
        <v>1</v>
      </c>
      <c r="L208" s="6"/>
      <c r="M208" s="17"/>
      <c r="N208" s="22"/>
      <c r="O208" s="6"/>
      <c r="P208" s="163"/>
      <c r="Q208" s="162"/>
    </row>
    <row r="209" spans="1:17" ht="13.5" thickBot="1">
      <c r="A209" s="2"/>
      <c r="B209" s="13" t="s">
        <v>981</v>
      </c>
      <c r="C209" s="17"/>
      <c r="D209" s="13" t="s">
        <v>521</v>
      </c>
      <c r="E209" s="6"/>
      <c r="F209" s="6"/>
      <c r="G209" s="6"/>
      <c r="H209" s="6"/>
      <c r="I209" s="6"/>
      <c r="J209" s="6"/>
      <c r="K209" s="6">
        <v>1</v>
      </c>
      <c r="L209" s="6"/>
      <c r="M209" s="6"/>
      <c r="N209" s="22"/>
      <c r="O209" s="6"/>
      <c r="P209" s="163"/>
      <c r="Q209" s="162"/>
    </row>
    <row r="210" spans="1:17" ht="13.5" thickBot="1">
      <c r="A210" s="2"/>
      <c r="B210" s="13"/>
      <c r="C210" s="17"/>
      <c r="D210" s="13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17"/>
      <c r="P210" s="163"/>
      <c r="Q210" s="162"/>
    </row>
    <row r="211" spans="1:17" ht="13.5" thickBot="1">
      <c r="A211" s="2"/>
      <c r="B211" s="13"/>
      <c r="C211" s="17"/>
      <c r="D211" s="13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17"/>
      <c r="P211" s="163"/>
      <c r="Q211" s="162"/>
    </row>
    <row r="212" spans="1:17" ht="13.5" thickBot="1">
      <c r="A212" s="2"/>
      <c r="B212" s="13"/>
      <c r="C212" s="17"/>
      <c r="D212" s="13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17"/>
      <c r="P212" s="163"/>
      <c r="Q212" s="162"/>
    </row>
    <row r="213" spans="1:17" ht="13.5" thickBot="1">
      <c r="A213" s="2"/>
      <c r="B213" s="13"/>
      <c r="C213" s="17"/>
      <c r="D213" s="13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17"/>
      <c r="P213" s="163"/>
      <c r="Q213" s="162"/>
    </row>
    <row r="214" spans="1:17" ht="13.5" thickBot="1">
      <c r="A214" s="2"/>
      <c r="B214" s="13"/>
      <c r="C214" s="17"/>
      <c r="D214" s="13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17"/>
      <c r="P214" s="163"/>
      <c r="Q214" s="162"/>
    </row>
    <row r="215" spans="1:17" ht="13.5" thickBot="1">
      <c r="A215" s="2"/>
      <c r="B215" s="13"/>
      <c r="C215" s="17"/>
      <c r="D215" s="13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17"/>
      <c r="P215" s="163"/>
      <c r="Q215" s="162"/>
    </row>
    <row r="216" spans="1:17" ht="13.5" thickBot="1">
      <c r="A216" s="2"/>
      <c r="B216" s="13"/>
      <c r="C216" s="17"/>
      <c r="D216" s="13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17"/>
      <c r="P216" s="163"/>
      <c r="Q216" s="162"/>
    </row>
    <row r="217" spans="1:17" ht="13.5" thickBot="1">
      <c r="A217" s="2"/>
      <c r="B217" s="13"/>
      <c r="C217" s="17"/>
      <c r="D217" s="13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17"/>
      <c r="P217" s="163"/>
      <c r="Q217" s="162"/>
    </row>
    <row r="218" spans="1:17" ht="13.5" thickBot="1">
      <c r="A218" s="2"/>
      <c r="B218" s="13"/>
      <c r="C218" s="17"/>
      <c r="D218" s="13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17"/>
      <c r="P218" s="163"/>
      <c r="Q218" s="162"/>
    </row>
    <row r="219" spans="1:17" ht="13.5" thickBot="1">
      <c r="A219" s="2"/>
      <c r="B219" s="13"/>
      <c r="C219" s="17"/>
      <c r="D219" s="13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17"/>
      <c r="P219" s="163"/>
      <c r="Q219" s="162"/>
    </row>
  </sheetData>
  <sheetProtection selectLockedCells="1" selectUnlockedCells="1"/>
  <sortState ref="B5:Q13">
    <sortCondition descending="1" ref="Q4"/>
  </sortState>
  <mergeCells count="18">
    <mergeCell ref="Q2:Q3"/>
    <mergeCell ref="N2:N3"/>
    <mergeCell ref="O2:O3"/>
    <mergeCell ref="F2:F3"/>
    <mergeCell ref="G2:G3"/>
    <mergeCell ref="P2:P3"/>
    <mergeCell ref="J2:J3"/>
    <mergeCell ref="K2:K3"/>
    <mergeCell ref="H2:H3"/>
    <mergeCell ref="I2:I3"/>
    <mergeCell ref="L2:L3"/>
    <mergeCell ref="M2:M3"/>
    <mergeCell ref="A1:P1"/>
    <mergeCell ref="A2:A3"/>
    <mergeCell ref="B2:B3"/>
    <mergeCell ref="C2:C3"/>
    <mergeCell ref="D2:D3"/>
    <mergeCell ref="E2:E3"/>
  </mergeCells>
  <phoneticPr fontId="18" type="noConversion"/>
  <pageMargins left="0.75" right="0.75" top="1" bottom="1" header="0.51180555555555551" footer="0.51180555555555551"/>
  <pageSetup paperSize="9" firstPageNumber="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34"/>
  <sheetViews>
    <sheetView workbookViewId="0">
      <selection activeCell="R11" sqref="R11"/>
    </sheetView>
  </sheetViews>
  <sheetFormatPr defaultRowHeight="12.75"/>
  <cols>
    <col min="1" max="1" width="5.28515625" customWidth="1"/>
    <col min="2" max="2" width="18.140625" customWidth="1"/>
    <col min="4" max="4" width="11.7109375" customWidth="1"/>
    <col min="5" max="15" width="6.7109375" style="36" customWidth="1"/>
    <col min="16" max="16" width="6.7109375" style="27" customWidth="1"/>
    <col min="17" max="17" width="9.140625" style="164"/>
  </cols>
  <sheetData>
    <row r="1" spans="1:18" ht="14.25" customHeight="1" thickBot="1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65"/>
    </row>
    <row r="2" spans="1:18" ht="66.75" customHeight="1" thickBot="1">
      <c r="A2" s="195" t="s">
        <v>1853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65"/>
    </row>
    <row r="3" spans="1:18" ht="13.5" customHeight="1" thickBot="1">
      <c r="A3" s="196" t="s">
        <v>1513</v>
      </c>
      <c r="B3" s="197" t="s">
        <v>1514</v>
      </c>
      <c r="C3" s="198" t="s">
        <v>1515</v>
      </c>
      <c r="D3" s="197" t="s">
        <v>1516</v>
      </c>
      <c r="E3" s="199" t="s">
        <v>1854</v>
      </c>
      <c r="F3" s="200" t="s">
        <v>1762</v>
      </c>
      <c r="G3" s="200" t="s">
        <v>1519</v>
      </c>
      <c r="H3" s="199" t="s">
        <v>1520</v>
      </c>
      <c r="I3" s="199" t="s">
        <v>423</v>
      </c>
      <c r="J3" s="199" t="s">
        <v>654</v>
      </c>
      <c r="K3" s="199" t="s">
        <v>950</v>
      </c>
      <c r="L3" s="199" t="s">
        <v>1076</v>
      </c>
      <c r="M3" s="200" t="s">
        <v>1136</v>
      </c>
      <c r="N3" s="198" t="s">
        <v>1521</v>
      </c>
      <c r="O3" s="200" t="s">
        <v>1522</v>
      </c>
      <c r="P3" s="201" t="s">
        <v>1523</v>
      </c>
      <c r="Q3" s="191" t="s">
        <v>1510</v>
      </c>
    </row>
    <row r="4" spans="1:18" ht="22.5" customHeight="1" thickBot="1">
      <c r="A4" s="196"/>
      <c r="B4" s="197"/>
      <c r="C4" s="198"/>
      <c r="D4" s="197"/>
      <c r="E4" s="199"/>
      <c r="F4" s="199"/>
      <c r="G4" s="199"/>
      <c r="H4" s="199"/>
      <c r="I4" s="199"/>
      <c r="J4" s="199"/>
      <c r="K4" s="199"/>
      <c r="L4" s="199"/>
      <c r="M4" s="199"/>
      <c r="N4" s="198"/>
      <c r="O4" s="200"/>
      <c r="P4" s="201"/>
      <c r="Q4" s="192"/>
    </row>
    <row r="5" spans="1:18" ht="26.25" thickBot="1">
      <c r="A5" s="37">
        <v>1</v>
      </c>
      <c r="B5" s="38" t="s">
        <v>1860</v>
      </c>
      <c r="C5" s="38">
        <v>2001</v>
      </c>
      <c r="D5" s="38" t="s">
        <v>1534</v>
      </c>
      <c r="E5" s="38">
        <v>12</v>
      </c>
      <c r="F5" s="173">
        <v>16</v>
      </c>
      <c r="G5" s="173">
        <v>16</v>
      </c>
      <c r="H5" s="38">
        <v>12</v>
      </c>
      <c r="I5" s="38">
        <v>14</v>
      </c>
      <c r="J5" s="173">
        <v>15</v>
      </c>
      <c r="K5" s="173">
        <v>15</v>
      </c>
      <c r="L5" s="173">
        <v>16</v>
      </c>
      <c r="M5" s="173">
        <v>16</v>
      </c>
      <c r="N5" s="38">
        <v>13</v>
      </c>
      <c r="O5" s="31">
        <v>6</v>
      </c>
      <c r="P5" s="129">
        <f t="shared" ref="P5:P14" si="0">SUM(E5:O5)</f>
        <v>151</v>
      </c>
      <c r="Q5" s="162">
        <v>94</v>
      </c>
    </row>
    <row r="6" spans="1:18" ht="13.5" thickBot="1">
      <c r="A6" s="37">
        <v>2</v>
      </c>
      <c r="B6" s="38" t="s">
        <v>1855</v>
      </c>
      <c r="C6" s="38">
        <v>2002</v>
      </c>
      <c r="D6" s="38" t="s">
        <v>1537</v>
      </c>
      <c r="E6" s="173">
        <v>16</v>
      </c>
      <c r="F6" s="38">
        <v>14</v>
      </c>
      <c r="G6" s="38">
        <v>15</v>
      </c>
      <c r="H6" s="173">
        <v>15</v>
      </c>
      <c r="I6" s="173">
        <v>16</v>
      </c>
      <c r="J6" s="173">
        <v>16</v>
      </c>
      <c r="K6" s="38">
        <v>14</v>
      </c>
      <c r="L6" s="38">
        <v>15</v>
      </c>
      <c r="M6" s="38"/>
      <c r="N6" s="173">
        <v>16</v>
      </c>
      <c r="O6" s="129">
        <v>16</v>
      </c>
      <c r="P6" s="129">
        <f t="shared" si="0"/>
        <v>153</v>
      </c>
      <c r="Q6" s="162">
        <v>95</v>
      </c>
    </row>
    <row r="7" spans="1:18" ht="26.25" thickBot="1">
      <c r="A7" s="37">
        <v>3</v>
      </c>
      <c r="B7" s="38" t="s">
        <v>749</v>
      </c>
      <c r="C7" s="38">
        <v>2002</v>
      </c>
      <c r="D7" s="38" t="s">
        <v>1901</v>
      </c>
      <c r="E7" s="38"/>
      <c r="F7" s="173">
        <v>15</v>
      </c>
      <c r="G7" s="173"/>
      <c r="H7" s="173">
        <v>16</v>
      </c>
      <c r="I7" s="173">
        <v>15</v>
      </c>
      <c r="J7" s="173">
        <v>14</v>
      </c>
      <c r="K7" s="173">
        <v>16</v>
      </c>
      <c r="L7" s="38">
        <v>13</v>
      </c>
      <c r="M7" s="38"/>
      <c r="N7" s="38"/>
      <c r="O7" s="129">
        <v>15</v>
      </c>
      <c r="P7" s="129">
        <f t="shared" si="0"/>
        <v>104</v>
      </c>
      <c r="Q7" s="162">
        <v>91</v>
      </c>
      <c r="R7" s="33">
        <f>COUNTIF(E5:O272,"&gt;0")</f>
        <v>485</v>
      </c>
    </row>
    <row r="8" spans="1:18" ht="13.5" thickBot="1">
      <c r="A8" s="37">
        <v>4</v>
      </c>
      <c r="B8" s="38" t="s">
        <v>1857</v>
      </c>
      <c r="C8" s="38">
        <v>2001</v>
      </c>
      <c r="D8" s="38" t="s">
        <v>1772</v>
      </c>
      <c r="E8" s="173">
        <v>14</v>
      </c>
      <c r="F8" s="173">
        <v>13</v>
      </c>
      <c r="G8" s="173">
        <v>13</v>
      </c>
      <c r="H8" s="38">
        <v>4</v>
      </c>
      <c r="I8" s="173"/>
      <c r="J8" s="173">
        <v>13</v>
      </c>
      <c r="K8" s="173"/>
      <c r="L8" s="173">
        <v>14</v>
      </c>
      <c r="M8" s="38"/>
      <c r="N8" s="173">
        <v>12</v>
      </c>
      <c r="O8" s="3"/>
      <c r="P8" s="129">
        <f t="shared" si="0"/>
        <v>83</v>
      </c>
      <c r="Q8" s="162">
        <v>79</v>
      </c>
    </row>
    <row r="9" spans="1:18" ht="13.5" thickBot="1">
      <c r="A9" s="37">
        <v>5</v>
      </c>
      <c r="B9" s="38" t="s">
        <v>1861</v>
      </c>
      <c r="C9" s="38">
        <v>2001</v>
      </c>
      <c r="D9" s="38" t="s">
        <v>1526</v>
      </c>
      <c r="E9" s="173">
        <v>10</v>
      </c>
      <c r="F9" s="38">
        <v>1</v>
      </c>
      <c r="G9" s="38"/>
      <c r="H9" s="38"/>
      <c r="I9" s="173">
        <v>9</v>
      </c>
      <c r="J9" s="38">
        <v>3</v>
      </c>
      <c r="K9" s="38"/>
      <c r="L9" s="173">
        <v>11</v>
      </c>
      <c r="M9" s="173">
        <v>16</v>
      </c>
      <c r="N9" s="173">
        <v>10</v>
      </c>
      <c r="O9" s="123">
        <v>12</v>
      </c>
      <c r="P9" s="129">
        <f t="shared" si="0"/>
        <v>72</v>
      </c>
      <c r="Q9" s="162">
        <v>68</v>
      </c>
    </row>
    <row r="10" spans="1:18" ht="13.5" thickBot="1">
      <c r="A10" s="37">
        <v>6</v>
      </c>
      <c r="B10" s="38" t="s">
        <v>1939</v>
      </c>
      <c r="C10" s="38"/>
      <c r="D10" s="38" t="s">
        <v>1578</v>
      </c>
      <c r="E10" s="38"/>
      <c r="F10" s="38"/>
      <c r="G10" s="173">
        <v>14</v>
      </c>
      <c r="H10" s="173">
        <v>9</v>
      </c>
      <c r="I10" s="173">
        <v>12</v>
      </c>
      <c r="J10" s="173"/>
      <c r="K10" s="173">
        <v>13</v>
      </c>
      <c r="L10" s="173">
        <v>9</v>
      </c>
      <c r="M10" s="173">
        <v>11</v>
      </c>
      <c r="N10" s="38"/>
      <c r="O10" s="3"/>
      <c r="P10" s="129">
        <f t="shared" si="0"/>
        <v>68</v>
      </c>
      <c r="Q10" s="162">
        <v>68</v>
      </c>
    </row>
    <row r="11" spans="1:18" ht="13.5" thickBot="1">
      <c r="A11" s="37">
        <v>7</v>
      </c>
      <c r="B11" s="38" t="s">
        <v>1912</v>
      </c>
      <c r="C11" s="38">
        <v>2002</v>
      </c>
      <c r="D11" s="38" t="s">
        <v>1526</v>
      </c>
      <c r="E11" s="38"/>
      <c r="F11" s="38">
        <v>1</v>
      </c>
      <c r="G11" s="38">
        <v>5</v>
      </c>
      <c r="H11" s="38">
        <v>7</v>
      </c>
      <c r="I11" s="173">
        <v>8</v>
      </c>
      <c r="J11" s="173">
        <v>11</v>
      </c>
      <c r="K11" s="173">
        <v>12</v>
      </c>
      <c r="L11" s="173">
        <v>10</v>
      </c>
      <c r="M11" s="173">
        <v>12</v>
      </c>
      <c r="N11" s="38">
        <v>8</v>
      </c>
      <c r="O11" s="123">
        <v>13</v>
      </c>
      <c r="P11" s="129">
        <f t="shared" si="0"/>
        <v>87</v>
      </c>
      <c r="Q11" s="162">
        <v>66</v>
      </c>
    </row>
    <row r="12" spans="1:18" ht="26.25" thickBot="1">
      <c r="A12" s="37">
        <v>8</v>
      </c>
      <c r="B12" s="38" t="s">
        <v>1060</v>
      </c>
      <c r="C12" s="38">
        <v>2002</v>
      </c>
      <c r="D12" s="38" t="s">
        <v>1901</v>
      </c>
      <c r="E12" s="38"/>
      <c r="F12" s="173">
        <v>9</v>
      </c>
      <c r="G12" s="38"/>
      <c r="H12" s="38">
        <v>2</v>
      </c>
      <c r="I12" s="173">
        <v>10</v>
      </c>
      <c r="J12" s="173">
        <v>8</v>
      </c>
      <c r="K12" s="38">
        <v>6</v>
      </c>
      <c r="L12" s="173">
        <v>12</v>
      </c>
      <c r="M12" s="173"/>
      <c r="N12" s="173">
        <v>11</v>
      </c>
      <c r="O12" s="129">
        <v>11</v>
      </c>
      <c r="P12" s="129">
        <f t="shared" si="0"/>
        <v>69</v>
      </c>
      <c r="Q12" s="162">
        <v>59</v>
      </c>
    </row>
    <row r="13" spans="1:18" ht="13.5" thickBot="1">
      <c r="A13" s="37">
        <v>9</v>
      </c>
      <c r="B13" s="38" t="s">
        <v>1940</v>
      </c>
      <c r="C13" s="38"/>
      <c r="D13" s="38" t="s">
        <v>1697</v>
      </c>
      <c r="E13" s="38"/>
      <c r="F13" s="38"/>
      <c r="G13" s="173">
        <v>11</v>
      </c>
      <c r="H13" s="173">
        <v>1</v>
      </c>
      <c r="I13" s="173"/>
      <c r="J13" s="173">
        <v>9</v>
      </c>
      <c r="K13" s="173">
        <v>5</v>
      </c>
      <c r="L13" s="173"/>
      <c r="M13" s="173"/>
      <c r="N13" s="173">
        <v>5</v>
      </c>
      <c r="O13" s="123">
        <v>7</v>
      </c>
      <c r="P13" s="129">
        <f t="shared" si="0"/>
        <v>38</v>
      </c>
      <c r="Q13" s="162">
        <v>38</v>
      </c>
    </row>
    <row r="14" spans="1:18" ht="26.25" thickBot="1">
      <c r="A14" s="37">
        <v>10</v>
      </c>
      <c r="B14" s="38" t="s">
        <v>1856</v>
      </c>
      <c r="C14" s="38">
        <v>2001</v>
      </c>
      <c r="D14" s="38" t="s">
        <v>1530</v>
      </c>
      <c r="E14" s="173">
        <v>15</v>
      </c>
      <c r="F14" s="173">
        <v>1</v>
      </c>
      <c r="G14" s="173">
        <v>12</v>
      </c>
      <c r="H14" s="173">
        <v>1</v>
      </c>
      <c r="I14" s="173">
        <v>5</v>
      </c>
      <c r="J14" s="38"/>
      <c r="K14" s="38"/>
      <c r="L14" s="40"/>
      <c r="M14" s="40"/>
      <c r="N14" s="38"/>
      <c r="O14" s="3"/>
      <c r="P14" s="129">
        <f t="shared" si="0"/>
        <v>34</v>
      </c>
      <c r="Q14" s="162">
        <v>34</v>
      </c>
    </row>
    <row r="15" spans="1:18" ht="13.5" thickBot="1">
      <c r="A15" s="37">
        <v>11</v>
      </c>
      <c r="B15" s="39" t="s">
        <v>453</v>
      </c>
      <c r="C15" s="132"/>
      <c r="D15" s="39" t="s">
        <v>453</v>
      </c>
      <c r="E15" s="131"/>
      <c r="F15" s="131"/>
      <c r="G15" s="131" t="s">
        <v>453</v>
      </c>
      <c r="H15" s="131"/>
      <c r="I15" s="131"/>
      <c r="J15" s="131"/>
      <c r="K15" s="131"/>
      <c r="L15" s="131"/>
      <c r="M15" s="131"/>
      <c r="N15" s="131"/>
      <c r="O15" s="130"/>
      <c r="P15" s="129" t="s">
        <v>453</v>
      </c>
      <c r="Q15" s="162"/>
    </row>
    <row r="16" spans="1:18" ht="13.5" thickBot="1">
      <c r="A16" s="37">
        <v>12</v>
      </c>
      <c r="B16" s="39" t="s">
        <v>768</v>
      </c>
      <c r="C16" s="131"/>
      <c r="D16" s="39" t="s">
        <v>1624</v>
      </c>
      <c r="E16" s="131"/>
      <c r="F16" s="131"/>
      <c r="G16" s="174"/>
      <c r="H16" s="131">
        <v>10</v>
      </c>
      <c r="I16" s="131">
        <v>13</v>
      </c>
      <c r="J16" s="131"/>
      <c r="K16" s="131"/>
      <c r="L16" s="131"/>
      <c r="M16" s="131"/>
      <c r="N16" s="131">
        <v>14</v>
      </c>
      <c r="O16" s="129" t="s">
        <v>453</v>
      </c>
      <c r="P16" s="129">
        <v>37</v>
      </c>
      <c r="Q16" s="162"/>
    </row>
    <row r="17" spans="1:17" ht="13.5" thickBot="1">
      <c r="A17" s="37">
        <v>13</v>
      </c>
      <c r="B17" s="39" t="s">
        <v>1943</v>
      </c>
      <c r="C17" s="131"/>
      <c r="D17" s="39" t="s">
        <v>1697</v>
      </c>
      <c r="E17" s="131"/>
      <c r="F17" s="131"/>
      <c r="G17" s="131">
        <v>7</v>
      </c>
      <c r="H17" s="131">
        <v>1</v>
      </c>
      <c r="I17" s="131"/>
      <c r="J17" s="131"/>
      <c r="K17" s="131">
        <v>10</v>
      </c>
      <c r="L17" s="131"/>
      <c r="M17" s="131">
        <v>14</v>
      </c>
      <c r="N17" s="131"/>
      <c r="O17" s="130">
        <v>1</v>
      </c>
      <c r="P17" s="129">
        <f t="shared" ref="P17:P23" si="1">SUM(E17:O17)</f>
        <v>33</v>
      </c>
      <c r="Q17" s="162"/>
    </row>
    <row r="18" spans="1:17" ht="13.5" thickBot="1">
      <c r="A18" s="37">
        <v>14</v>
      </c>
      <c r="B18" s="38" t="s">
        <v>1858</v>
      </c>
      <c r="C18" s="38">
        <v>2001</v>
      </c>
      <c r="D18" s="38" t="s">
        <v>1859</v>
      </c>
      <c r="E18" s="38">
        <v>13</v>
      </c>
      <c r="F18" s="38"/>
      <c r="G18" s="38"/>
      <c r="H18" s="38">
        <v>11</v>
      </c>
      <c r="I18" s="38">
        <v>1</v>
      </c>
      <c r="J18" s="38"/>
      <c r="K18" s="38">
        <v>4</v>
      </c>
      <c r="L18" s="40"/>
      <c r="M18" s="40"/>
      <c r="N18" s="38"/>
      <c r="O18" s="123"/>
      <c r="P18" s="129">
        <f t="shared" si="1"/>
        <v>29</v>
      </c>
      <c r="Q18" s="162"/>
    </row>
    <row r="19" spans="1:17" ht="26.25" thickBot="1">
      <c r="A19" s="37">
        <v>15</v>
      </c>
      <c r="B19" s="38" t="s">
        <v>1897</v>
      </c>
      <c r="C19" s="38">
        <v>2001</v>
      </c>
      <c r="D19" s="38" t="s">
        <v>1898</v>
      </c>
      <c r="E19" s="38"/>
      <c r="F19" s="38">
        <v>12</v>
      </c>
      <c r="G19" s="38"/>
      <c r="H19" s="38">
        <v>3</v>
      </c>
      <c r="I19" s="38">
        <v>11</v>
      </c>
      <c r="J19" s="38"/>
      <c r="K19" s="38"/>
      <c r="L19" s="38"/>
      <c r="M19" s="40"/>
      <c r="N19" s="38"/>
      <c r="O19" s="130"/>
      <c r="P19" s="129">
        <f t="shared" si="1"/>
        <v>26</v>
      </c>
      <c r="Q19" s="162"/>
    </row>
    <row r="20" spans="1:17" ht="13.5" thickBot="1">
      <c r="A20" s="37">
        <v>16</v>
      </c>
      <c r="B20" s="39" t="s">
        <v>1942</v>
      </c>
      <c r="C20" s="131"/>
      <c r="D20" s="39" t="s">
        <v>1697</v>
      </c>
      <c r="E20" s="131"/>
      <c r="F20" s="131"/>
      <c r="G20" s="131">
        <v>8</v>
      </c>
      <c r="H20" s="131">
        <v>1</v>
      </c>
      <c r="I20" s="131"/>
      <c r="J20" s="131"/>
      <c r="K20" s="131"/>
      <c r="L20" s="131">
        <v>2</v>
      </c>
      <c r="M20" s="131">
        <v>10</v>
      </c>
      <c r="N20" s="131">
        <v>2</v>
      </c>
      <c r="O20" s="130">
        <v>1</v>
      </c>
      <c r="P20" s="129">
        <f t="shared" si="1"/>
        <v>24</v>
      </c>
      <c r="Q20" s="162" t="s">
        <v>453</v>
      </c>
    </row>
    <row r="21" spans="1:17" ht="13.5" thickBot="1">
      <c r="A21" s="37">
        <v>17</v>
      </c>
      <c r="B21" s="38" t="s">
        <v>1949</v>
      </c>
      <c r="C21" s="38"/>
      <c r="D21" s="38" t="s">
        <v>1578</v>
      </c>
      <c r="E21" s="38"/>
      <c r="F21" s="38"/>
      <c r="G21" s="38">
        <v>1</v>
      </c>
      <c r="H21" s="38"/>
      <c r="I21" s="38"/>
      <c r="J21" s="38"/>
      <c r="K21" s="38"/>
      <c r="L21" s="38">
        <v>8</v>
      </c>
      <c r="M21" s="38">
        <v>13</v>
      </c>
      <c r="N21" s="38"/>
      <c r="O21" s="3"/>
      <c r="P21" s="129">
        <f t="shared" si="1"/>
        <v>22</v>
      </c>
      <c r="Q21" s="162"/>
    </row>
    <row r="22" spans="1:17" ht="13.5" thickBot="1">
      <c r="A22" s="37">
        <v>18</v>
      </c>
      <c r="B22" s="38" t="s">
        <v>1899</v>
      </c>
      <c r="C22" s="38">
        <v>2001</v>
      </c>
      <c r="D22" s="38" t="s">
        <v>1816</v>
      </c>
      <c r="E22" s="38"/>
      <c r="F22" s="38">
        <v>11</v>
      </c>
      <c r="G22" s="38">
        <v>9</v>
      </c>
      <c r="H22" s="38"/>
      <c r="I22" s="38"/>
      <c r="J22" s="38"/>
      <c r="K22" s="38"/>
      <c r="L22" s="38"/>
      <c r="M22" s="38"/>
      <c r="N22" s="38"/>
      <c r="O22" s="3"/>
      <c r="P22" s="129">
        <f t="shared" si="1"/>
        <v>20</v>
      </c>
      <c r="Q22" s="162"/>
    </row>
    <row r="23" spans="1:17" ht="13.5" thickBot="1">
      <c r="A23" s="37">
        <v>19</v>
      </c>
      <c r="B23" s="39" t="s">
        <v>1866</v>
      </c>
      <c r="C23" s="131">
        <v>2001</v>
      </c>
      <c r="D23" s="39" t="s">
        <v>1526</v>
      </c>
      <c r="E23" s="131">
        <v>4</v>
      </c>
      <c r="F23" s="131"/>
      <c r="G23" s="131">
        <v>1</v>
      </c>
      <c r="H23" s="131">
        <v>1</v>
      </c>
      <c r="I23" s="131"/>
      <c r="J23" s="131">
        <v>7</v>
      </c>
      <c r="K23" s="131">
        <v>1</v>
      </c>
      <c r="L23" s="131">
        <v>5</v>
      </c>
      <c r="M23" s="131"/>
      <c r="N23" s="131"/>
      <c r="O23" s="130">
        <v>1</v>
      </c>
      <c r="P23" s="129">
        <f t="shared" si="1"/>
        <v>20</v>
      </c>
      <c r="Q23" s="162"/>
    </row>
    <row r="24" spans="1:17" ht="26.25" thickBot="1">
      <c r="A24" s="37">
        <v>20</v>
      </c>
      <c r="B24" s="39" t="s">
        <v>901</v>
      </c>
      <c r="C24" s="132">
        <v>2001</v>
      </c>
      <c r="D24" s="39" t="s">
        <v>1551</v>
      </c>
      <c r="E24" s="131"/>
      <c r="F24" s="131"/>
      <c r="G24" s="131"/>
      <c r="H24" s="131">
        <v>1</v>
      </c>
      <c r="I24" s="131"/>
      <c r="J24" s="131"/>
      <c r="K24" s="131">
        <v>9</v>
      </c>
      <c r="L24" s="131"/>
      <c r="M24" s="131"/>
      <c r="N24" s="131"/>
      <c r="O24" s="130">
        <v>10</v>
      </c>
      <c r="P24" s="129">
        <v>20</v>
      </c>
      <c r="Q24" s="162"/>
    </row>
    <row r="25" spans="1:17" ht="13.5" thickBot="1">
      <c r="A25" s="37">
        <v>21</v>
      </c>
      <c r="B25" s="39" t="s">
        <v>752</v>
      </c>
      <c r="C25" s="131">
        <v>2002</v>
      </c>
      <c r="D25" s="39" t="s">
        <v>290</v>
      </c>
      <c r="E25" s="131"/>
      <c r="F25" s="131"/>
      <c r="G25" s="131"/>
      <c r="H25" s="131"/>
      <c r="I25" s="131"/>
      <c r="J25" s="131">
        <v>10</v>
      </c>
      <c r="K25" s="131"/>
      <c r="L25" s="131"/>
      <c r="M25" s="131"/>
      <c r="N25" s="131"/>
      <c r="O25" s="130">
        <v>9</v>
      </c>
      <c r="P25" s="129">
        <v>19</v>
      </c>
      <c r="Q25" s="162"/>
    </row>
    <row r="26" spans="1:17" ht="13.5" thickBot="1">
      <c r="A26" s="37">
        <v>22</v>
      </c>
      <c r="B26" s="39" t="s">
        <v>1061</v>
      </c>
      <c r="C26" s="131"/>
      <c r="D26" s="39" t="s">
        <v>1624</v>
      </c>
      <c r="E26" s="131"/>
      <c r="F26" s="131"/>
      <c r="G26" s="131"/>
      <c r="H26" s="131">
        <v>8</v>
      </c>
      <c r="I26" s="131">
        <v>4</v>
      </c>
      <c r="J26" s="131"/>
      <c r="K26" s="131"/>
      <c r="L26" s="131"/>
      <c r="M26" s="131"/>
      <c r="N26" s="131">
        <v>6</v>
      </c>
      <c r="O26" s="130" t="s">
        <v>453</v>
      </c>
      <c r="P26" s="129">
        <v>18</v>
      </c>
      <c r="Q26" s="162"/>
    </row>
    <row r="27" spans="1:17" ht="26.25" thickBot="1">
      <c r="A27" s="37">
        <v>23</v>
      </c>
      <c r="B27" s="39" t="s">
        <v>1008</v>
      </c>
      <c r="C27" s="131"/>
      <c r="D27" s="39" t="s">
        <v>1534</v>
      </c>
      <c r="E27" s="131"/>
      <c r="F27" s="131"/>
      <c r="G27" s="131"/>
      <c r="H27" s="131"/>
      <c r="I27" s="131"/>
      <c r="J27" s="131"/>
      <c r="K27" s="131">
        <v>7</v>
      </c>
      <c r="L27" s="131">
        <v>1</v>
      </c>
      <c r="M27" s="131">
        <v>9</v>
      </c>
      <c r="N27" s="131"/>
      <c r="O27" s="130"/>
      <c r="P27" s="129">
        <f>SUM(J27:O27)</f>
        <v>17</v>
      </c>
      <c r="Q27" s="162"/>
    </row>
    <row r="28" spans="1:17" ht="13.5" thickBot="1">
      <c r="A28" s="37">
        <v>24</v>
      </c>
      <c r="B28" s="38" t="s">
        <v>882</v>
      </c>
      <c r="C28" s="38">
        <v>2001</v>
      </c>
      <c r="D28" s="38" t="s">
        <v>1526</v>
      </c>
      <c r="E28" s="38">
        <v>11</v>
      </c>
      <c r="F28" s="38">
        <v>3</v>
      </c>
      <c r="G28" s="38"/>
      <c r="H28" s="38">
        <v>1</v>
      </c>
      <c r="I28" s="38"/>
      <c r="J28" s="38">
        <v>1</v>
      </c>
      <c r="K28" s="38"/>
      <c r="L28" s="40"/>
      <c r="M28" s="38"/>
      <c r="N28" s="38"/>
      <c r="O28" s="124"/>
      <c r="P28" s="129">
        <f t="shared" ref="P28:P33" si="2">SUM(E28:O28)</f>
        <v>16</v>
      </c>
      <c r="Q28" s="162"/>
    </row>
    <row r="29" spans="1:17" ht="13.5" thickBot="1">
      <c r="A29" s="37">
        <v>25</v>
      </c>
      <c r="B29" s="38" t="s">
        <v>1862</v>
      </c>
      <c r="C29" s="38">
        <v>2001</v>
      </c>
      <c r="D29" s="38" t="s">
        <v>1772</v>
      </c>
      <c r="E29" s="38">
        <v>9</v>
      </c>
      <c r="F29" s="38"/>
      <c r="G29" s="38"/>
      <c r="H29" s="38"/>
      <c r="I29" s="38"/>
      <c r="J29" s="38"/>
      <c r="K29" s="38"/>
      <c r="L29" s="38"/>
      <c r="M29" s="38"/>
      <c r="N29" s="38">
        <v>7</v>
      </c>
      <c r="O29" s="3"/>
      <c r="P29" s="129">
        <f t="shared" si="2"/>
        <v>16</v>
      </c>
      <c r="Q29" s="162"/>
    </row>
    <row r="30" spans="1:17" ht="26.25" thickBot="1">
      <c r="A30" s="37">
        <v>26</v>
      </c>
      <c r="B30" s="38" t="s">
        <v>1904</v>
      </c>
      <c r="C30" s="38">
        <v>2002</v>
      </c>
      <c r="D30" s="38" t="s">
        <v>1534</v>
      </c>
      <c r="E30" s="38"/>
      <c r="F30" s="38">
        <v>5</v>
      </c>
      <c r="G30" s="38"/>
      <c r="H30" s="38">
        <v>1</v>
      </c>
      <c r="I30" s="38">
        <v>1</v>
      </c>
      <c r="J30" s="38">
        <v>2</v>
      </c>
      <c r="K30" s="38">
        <v>1</v>
      </c>
      <c r="L30" s="38">
        <v>1</v>
      </c>
      <c r="M30" s="38">
        <v>4</v>
      </c>
      <c r="N30" s="38">
        <v>1</v>
      </c>
      <c r="O30" s="3"/>
      <c r="P30" s="129">
        <f t="shared" si="2"/>
        <v>16</v>
      </c>
      <c r="Q30" s="162"/>
    </row>
    <row r="31" spans="1:17" ht="13.5" thickBot="1">
      <c r="A31" s="37">
        <v>27</v>
      </c>
      <c r="B31" s="39" t="s">
        <v>1944</v>
      </c>
      <c r="C31" s="131"/>
      <c r="D31" s="39" t="s">
        <v>1597</v>
      </c>
      <c r="E31" s="131"/>
      <c r="F31" s="131"/>
      <c r="G31" s="131">
        <v>6</v>
      </c>
      <c r="H31" s="131"/>
      <c r="I31" s="131"/>
      <c r="J31" s="131"/>
      <c r="K31" s="131"/>
      <c r="L31" s="131"/>
      <c r="M31" s="131"/>
      <c r="N31" s="131">
        <v>9</v>
      </c>
      <c r="O31" s="130"/>
      <c r="P31" s="129">
        <f t="shared" si="2"/>
        <v>15</v>
      </c>
      <c r="Q31" s="162"/>
    </row>
    <row r="32" spans="1:17" ht="13.5" thickBot="1">
      <c r="A32" s="37">
        <v>28</v>
      </c>
      <c r="B32" s="38" t="s">
        <v>1966</v>
      </c>
      <c r="C32" s="38"/>
      <c r="D32" s="38" t="s">
        <v>1755</v>
      </c>
      <c r="E32" s="38"/>
      <c r="F32" s="38"/>
      <c r="G32" s="38"/>
      <c r="H32" s="38">
        <v>14</v>
      </c>
      <c r="I32" s="38"/>
      <c r="J32" s="38"/>
      <c r="K32" s="38"/>
      <c r="L32" s="38"/>
      <c r="M32" s="38"/>
      <c r="N32" s="38"/>
      <c r="O32" s="3"/>
      <c r="P32" s="129">
        <f t="shared" si="2"/>
        <v>14</v>
      </c>
      <c r="Q32" s="162"/>
    </row>
    <row r="33" spans="1:17" ht="13.5" thickBot="1">
      <c r="A33" s="37">
        <v>29</v>
      </c>
      <c r="B33" s="39" t="s">
        <v>1864</v>
      </c>
      <c r="C33" s="131">
        <v>2001</v>
      </c>
      <c r="D33" s="39" t="s">
        <v>1526</v>
      </c>
      <c r="E33" s="131">
        <v>6</v>
      </c>
      <c r="F33" s="131"/>
      <c r="G33" s="131"/>
      <c r="H33" s="131"/>
      <c r="I33" s="131"/>
      <c r="J33" s="131"/>
      <c r="K33" s="131">
        <v>8</v>
      </c>
      <c r="L33" s="131"/>
      <c r="M33" s="131"/>
      <c r="N33" s="131"/>
      <c r="O33" s="130"/>
      <c r="P33" s="129">
        <f t="shared" si="2"/>
        <v>14</v>
      </c>
      <c r="Q33" s="162"/>
    </row>
    <row r="34" spans="1:17" ht="13.5" thickBot="1">
      <c r="A34" s="37">
        <v>30</v>
      </c>
      <c r="B34" s="39" t="s">
        <v>1310</v>
      </c>
      <c r="C34" s="131"/>
      <c r="D34" s="131" t="s">
        <v>1189</v>
      </c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0">
        <v>14</v>
      </c>
      <c r="P34" s="129">
        <v>14</v>
      </c>
      <c r="Q34" s="162"/>
    </row>
    <row r="35" spans="1:17" ht="13.5" thickBot="1">
      <c r="A35" s="37">
        <v>31</v>
      </c>
      <c r="B35" s="38" t="s">
        <v>1967</v>
      </c>
      <c r="C35" s="38"/>
      <c r="D35" s="38" t="s">
        <v>1968</v>
      </c>
      <c r="E35" s="38"/>
      <c r="F35" s="38"/>
      <c r="G35" s="38"/>
      <c r="H35" s="38">
        <v>13</v>
      </c>
      <c r="I35" s="38"/>
      <c r="J35" s="38"/>
      <c r="K35" s="38"/>
      <c r="L35" s="38"/>
      <c r="M35" s="38"/>
      <c r="N35" s="38"/>
      <c r="O35" s="3"/>
      <c r="P35" s="129">
        <f>SUM(E35:O35)</f>
        <v>13</v>
      </c>
      <c r="Q35" s="162"/>
    </row>
    <row r="36" spans="1:17" ht="13.5" thickBot="1">
      <c r="A36" s="37">
        <v>32</v>
      </c>
      <c r="B36" s="39" t="s">
        <v>750</v>
      </c>
      <c r="C36" s="131">
        <v>2001</v>
      </c>
      <c r="D36" s="39" t="s">
        <v>751</v>
      </c>
      <c r="E36" s="131"/>
      <c r="F36" s="131"/>
      <c r="G36" s="131"/>
      <c r="H36" s="131"/>
      <c r="I36" s="131"/>
      <c r="J36" s="131">
        <v>12</v>
      </c>
      <c r="K36" s="131"/>
      <c r="L36" s="131"/>
      <c r="M36" s="131"/>
      <c r="N36" s="131"/>
      <c r="O36" s="130"/>
      <c r="P36" s="129">
        <v>12</v>
      </c>
      <c r="Q36" s="162"/>
    </row>
    <row r="37" spans="1:17" ht="26.25" thickBot="1">
      <c r="A37" s="37">
        <v>33</v>
      </c>
      <c r="B37" s="39" t="s">
        <v>879</v>
      </c>
      <c r="C37" s="131">
        <v>2001</v>
      </c>
      <c r="D37" s="39" t="s">
        <v>1767</v>
      </c>
      <c r="E37" s="131">
        <v>7</v>
      </c>
      <c r="F37" s="131"/>
      <c r="G37" s="131"/>
      <c r="H37" s="131">
        <v>1</v>
      </c>
      <c r="I37" s="131"/>
      <c r="J37" s="131"/>
      <c r="K37" s="131"/>
      <c r="L37" s="131"/>
      <c r="M37" s="131"/>
      <c r="N37" s="131">
        <v>4</v>
      </c>
      <c r="O37" s="130"/>
      <c r="P37" s="129">
        <f>SUM(E37:O37)</f>
        <v>12</v>
      </c>
      <c r="Q37" s="162"/>
    </row>
    <row r="38" spans="1:17" ht="26.25" thickBot="1">
      <c r="A38" s="37">
        <v>34</v>
      </c>
      <c r="B38" s="38" t="s">
        <v>1259</v>
      </c>
      <c r="C38" s="38">
        <v>2002</v>
      </c>
      <c r="D38" s="38" t="s">
        <v>1534</v>
      </c>
      <c r="E38" s="38"/>
      <c r="F38" s="38">
        <v>1</v>
      </c>
      <c r="G38" s="38"/>
      <c r="H38" s="38">
        <v>1</v>
      </c>
      <c r="I38" s="38">
        <v>1</v>
      </c>
      <c r="J38" s="38">
        <v>1</v>
      </c>
      <c r="K38" s="38">
        <v>1</v>
      </c>
      <c r="L38" s="38">
        <v>1</v>
      </c>
      <c r="M38" s="38">
        <v>6</v>
      </c>
      <c r="N38" s="38"/>
      <c r="O38" s="3"/>
      <c r="P38" s="129">
        <f>SUM(E38:O38)</f>
        <v>12</v>
      </c>
      <c r="Q38" s="162"/>
    </row>
    <row r="39" spans="1:17" ht="13.5" thickBot="1">
      <c r="A39" s="37">
        <v>35</v>
      </c>
      <c r="B39" s="39" t="s">
        <v>1059</v>
      </c>
      <c r="C39" s="131"/>
      <c r="D39" s="39" t="s">
        <v>1772</v>
      </c>
      <c r="E39" s="131"/>
      <c r="F39" s="131"/>
      <c r="G39" s="131"/>
      <c r="H39" s="131"/>
      <c r="I39" s="131"/>
      <c r="J39" s="131"/>
      <c r="K39" s="131"/>
      <c r="L39" s="131"/>
      <c r="M39" s="131"/>
      <c r="N39" s="131">
        <v>12</v>
      </c>
      <c r="O39" s="130"/>
      <c r="P39" s="129">
        <v>12</v>
      </c>
      <c r="Q39" s="162"/>
    </row>
    <row r="40" spans="1:17" ht="26.25" thickBot="1">
      <c r="A40" s="37">
        <v>36</v>
      </c>
      <c r="B40" s="39" t="s">
        <v>1918</v>
      </c>
      <c r="C40" s="131">
        <v>2001</v>
      </c>
      <c r="D40" s="39" t="s">
        <v>1534</v>
      </c>
      <c r="E40" s="131"/>
      <c r="F40" s="131">
        <v>1</v>
      </c>
      <c r="G40" s="131"/>
      <c r="H40" s="131">
        <v>1</v>
      </c>
      <c r="I40" s="131"/>
      <c r="J40" s="131"/>
      <c r="K40" s="131">
        <v>1</v>
      </c>
      <c r="L40" s="131">
        <v>1</v>
      </c>
      <c r="M40" s="131">
        <v>5</v>
      </c>
      <c r="N40" s="131">
        <v>1</v>
      </c>
      <c r="O40" s="130">
        <v>1</v>
      </c>
      <c r="P40" s="129">
        <f>SUM(E40:O40)</f>
        <v>11</v>
      </c>
      <c r="Q40" s="162"/>
    </row>
    <row r="41" spans="1:17" ht="26.25" thickBot="1">
      <c r="A41" s="37">
        <v>37</v>
      </c>
      <c r="B41" s="39" t="s">
        <v>1007</v>
      </c>
      <c r="C41" s="131"/>
      <c r="D41" s="39" t="s">
        <v>279</v>
      </c>
      <c r="E41" s="131"/>
      <c r="F41" s="131"/>
      <c r="G41" s="131"/>
      <c r="H41" s="131"/>
      <c r="I41" s="131"/>
      <c r="J41" s="131"/>
      <c r="K41" s="131">
        <v>11</v>
      </c>
      <c r="L41" s="131"/>
      <c r="M41" s="131"/>
      <c r="N41" s="131"/>
      <c r="O41" s="130"/>
      <c r="P41" s="129">
        <v>11</v>
      </c>
      <c r="Q41" s="162"/>
    </row>
    <row r="42" spans="1:17" ht="26.25" thickBot="1">
      <c r="A42" s="37">
        <v>38</v>
      </c>
      <c r="B42" s="38" t="s">
        <v>1900</v>
      </c>
      <c r="C42" s="38">
        <v>2002</v>
      </c>
      <c r="D42" s="38" t="s">
        <v>1580</v>
      </c>
      <c r="E42" s="38"/>
      <c r="F42" s="38">
        <v>10</v>
      </c>
      <c r="G42" s="38"/>
      <c r="H42" s="38"/>
      <c r="I42" s="38"/>
      <c r="J42" s="38"/>
      <c r="K42" s="38"/>
      <c r="L42" s="40"/>
      <c r="M42" s="38"/>
      <c r="N42" s="38"/>
      <c r="O42" s="130"/>
      <c r="P42" s="129">
        <f>SUM(E42:O42)</f>
        <v>10</v>
      </c>
      <c r="Q42" s="162"/>
    </row>
    <row r="43" spans="1:17" ht="13.5" thickBot="1">
      <c r="A43" s="37">
        <v>39</v>
      </c>
      <c r="B43" s="38" t="s">
        <v>1941</v>
      </c>
      <c r="C43" s="38"/>
      <c r="D43" s="38" t="s">
        <v>1602</v>
      </c>
      <c r="E43" s="38"/>
      <c r="F43" s="38"/>
      <c r="G43" s="38">
        <v>10</v>
      </c>
      <c r="H43" s="38"/>
      <c r="I43" s="38"/>
      <c r="J43" s="38"/>
      <c r="K43" s="38"/>
      <c r="L43" s="38"/>
      <c r="M43" s="38"/>
      <c r="N43" s="38"/>
      <c r="O43" s="3"/>
      <c r="P43" s="129">
        <f>SUM(E43:O43)</f>
        <v>10</v>
      </c>
      <c r="Q43" s="162"/>
    </row>
    <row r="44" spans="1:17" ht="13.5" thickBot="1">
      <c r="A44" s="37">
        <v>40</v>
      </c>
      <c r="B44" s="39" t="s">
        <v>761</v>
      </c>
      <c r="C44" s="131">
        <v>2001</v>
      </c>
      <c r="D44" s="39" t="s">
        <v>1526</v>
      </c>
      <c r="E44" s="131"/>
      <c r="F44" s="131">
        <v>1</v>
      </c>
      <c r="G44" s="131"/>
      <c r="H44" s="131">
        <v>1</v>
      </c>
      <c r="I44" s="131"/>
      <c r="J44" s="131">
        <v>1</v>
      </c>
      <c r="K44" s="131">
        <v>1</v>
      </c>
      <c r="L44" s="131">
        <v>1</v>
      </c>
      <c r="M44" s="131"/>
      <c r="N44" s="131">
        <v>1</v>
      </c>
      <c r="O44" s="130">
        <v>4</v>
      </c>
      <c r="P44" s="129">
        <f>SUM(E44:O44)</f>
        <v>10</v>
      </c>
      <c r="Q44" s="162"/>
    </row>
    <row r="45" spans="1:17" ht="13.5" thickBot="1">
      <c r="A45" s="37">
        <v>41</v>
      </c>
      <c r="B45" s="39" t="s">
        <v>1601</v>
      </c>
      <c r="C45" s="131"/>
      <c r="D45" s="39" t="s">
        <v>1602</v>
      </c>
      <c r="E45" s="131"/>
      <c r="F45" s="131"/>
      <c r="G45" s="131">
        <v>9</v>
      </c>
      <c r="H45" s="131"/>
      <c r="I45" s="131"/>
      <c r="J45" s="131"/>
      <c r="K45" s="131"/>
      <c r="L45" s="131"/>
      <c r="M45" s="131"/>
      <c r="N45" s="131"/>
      <c r="O45" s="130"/>
      <c r="P45" s="129">
        <f>SUM(E45:O45)</f>
        <v>9</v>
      </c>
      <c r="Q45" s="162"/>
    </row>
    <row r="46" spans="1:17" ht="13.5" thickBot="1">
      <c r="A46" s="37">
        <v>42</v>
      </c>
      <c r="B46" s="39" t="s">
        <v>1236</v>
      </c>
      <c r="C46" s="131"/>
      <c r="D46" s="39" t="s">
        <v>453</v>
      </c>
      <c r="E46" s="131"/>
      <c r="F46" s="131"/>
      <c r="G46" s="131"/>
      <c r="H46" s="131"/>
      <c r="I46" s="131"/>
      <c r="J46" s="131"/>
      <c r="K46" s="131"/>
      <c r="L46" s="131">
        <v>1</v>
      </c>
      <c r="M46" s="131">
        <v>8</v>
      </c>
      <c r="N46" s="131" t="s">
        <v>1062</v>
      </c>
      <c r="O46" s="130"/>
      <c r="P46" s="129">
        <v>9</v>
      </c>
      <c r="Q46" s="162"/>
    </row>
    <row r="47" spans="1:17" ht="13.5" thickBot="1">
      <c r="A47" s="37">
        <v>43</v>
      </c>
      <c r="B47" s="38" t="s">
        <v>1863</v>
      </c>
      <c r="C47" s="38">
        <v>2001</v>
      </c>
      <c r="D47" s="38" t="s">
        <v>1526</v>
      </c>
      <c r="E47" s="38">
        <v>8</v>
      </c>
      <c r="F47" s="38"/>
      <c r="G47" s="38"/>
      <c r="H47" s="38"/>
      <c r="I47" s="38"/>
      <c r="J47" s="38"/>
      <c r="K47" s="38"/>
      <c r="L47" s="38"/>
      <c r="M47" s="38"/>
      <c r="N47" s="38"/>
      <c r="O47" s="3"/>
      <c r="P47" s="129">
        <f>SUM(E47:O47)</f>
        <v>8</v>
      </c>
      <c r="Q47" s="162"/>
    </row>
    <row r="48" spans="1:17" ht="26.25" thickBot="1">
      <c r="A48" s="37">
        <v>44</v>
      </c>
      <c r="B48" s="38" t="s">
        <v>1533</v>
      </c>
      <c r="C48" s="38"/>
      <c r="D48" s="38" t="s">
        <v>1534</v>
      </c>
      <c r="E48" s="38"/>
      <c r="F48" s="38"/>
      <c r="G48" s="38">
        <v>8</v>
      </c>
      <c r="H48" s="38"/>
      <c r="I48" s="38"/>
      <c r="J48" s="38"/>
      <c r="K48" s="38"/>
      <c r="L48" s="38"/>
      <c r="M48" s="38"/>
      <c r="N48" s="38"/>
      <c r="O48" s="130"/>
      <c r="P48" s="129">
        <f>SUM(E48:O48)</f>
        <v>8</v>
      </c>
      <c r="Q48" s="162"/>
    </row>
    <row r="49" spans="1:17" ht="26.25" thickBot="1">
      <c r="A49" s="37">
        <v>45</v>
      </c>
      <c r="B49" s="38" t="s">
        <v>1902</v>
      </c>
      <c r="C49" s="38">
        <v>2001</v>
      </c>
      <c r="D49" s="38" t="s">
        <v>1580</v>
      </c>
      <c r="E49" s="38"/>
      <c r="F49" s="38">
        <v>8</v>
      </c>
      <c r="G49" s="38"/>
      <c r="H49" s="38"/>
      <c r="I49" s="38"/>
      <c r="J49" s="38"/>
      <c r="K49" s="38"/>
      <c r="L49" s="40"/>
      <c r="M49" s="38"/>
      <c r="N49" s="38"/>
      <c r="O49" s="3"/>
      <c r="P49" s="129">
        <f>SUM(E49:O49)</f>
        <v>8</v>
      </c>
      <c r="Q49" s="162"/>
    </row>
    <row r="50" spans="1:17" ht="13.5" thickBot="1">
      <c r="A50" s="37">
        <v>46</v>
      </c>
      <c r="B50" s="38" t="s">
        <v>1862</v>
      </c>
      <c r="C50" s="38">
        <v>2001</v>
      </c>
      <c r="D50" s="40" t="s">
        <v>1772</v>
      </c>
      <c r="E50" s="38"/>
      <c r="F50" s="38">
        <v>7</v>
      </c>
      <c r="G50" s="38">
        <v>1</v>
      </c>
      <c r="H50" s="38"/>
      <c r="I50" s="38"/>
      <c r="J50" s="38"/>
      <c r="K50" s="38"/>
      <c r="L50" s="38"/>
      <c r="M50" s="38"/>
      <c r="N50" s="38"/>
      <c r="O50" s="3"/>
      <c r="P50" s="129">
        <f>SUM(E50:O50)</f>
        <v>8</v>
      </c>
      <c r="Q50" s="162"/>
    </row>
    <row r="51" spans="1:17" ht="13.5" thickBot="1">
      <c r="A51" s="37">
        <v>47</v>
      </c>
      <c r="B51" s="38" t="s">
        <v>1963</v>
      </c>
      <c r="C51" s="38">
        <v>2001</v>
      </c>
      <c r="D51" s="38" t="s">
        <v>1526</v>
      </c>
      <c r="E51" s="38"/>
      <c r="F51" s="38"/>
      <c r="G51" s="38">
        <v>1</v>
      </c>
      <c r="H51" s="38">
        <v>1</v>
      </c>
      <c r="I51" s="38">
        <v>1</v>
      </c>
      <c r="J51" s="38">
        <v>1</v>
      </c>
      <c r="K51" s="38">
        <v>1</v>
      </c>
      <c r="L51" s="38">
        <v>1</v>
      </c>
      <c r="M51" s="38"/>
      <c r="N51" s="38">
        <v>1</v>
      </c>
      <c r="O51" s="3">
        <v>1</v>
      </c>
      <c r="P51" s="129">
        <f>SUM(E51:O51)</f>
        <v>8</v>
      </c>
      <c r="Q51" s="162"/>
    </row>
    <row r="52" spans="1:17" ht="13.5" thickBot="1">
      <c r="A52" s="37">
        <v>48</v>
      </c>
      <c r="B52" s="38" t="s">
        <v>1009</v>
      </c>
      <c r="C52" s="38"/>
      <c r="D52" s="38" t="s">
        <v>1707</v>
      </c>
      <c r="E52" s="38"/>
      <c r="F52" s="38"/>
      <c r="G52" s="38" t="s">
        <v>453</v>
      </c>
      <c r="H52" s="38"/>
      <c r="I52" s="38"/>
      <c r="J52" s="38"/>
      <c r="K52" s="38"/>
      <c r="L52" s="38"/>
      <c r="M52" s="38"/>
      <c r="N52" s="38"/>
      <c r="O52" s="130">
        <v>8</v>
      </c>
      <c r="P52" s="129">
        <v>8</v>
      </c>
      <c r="Q52" s="162"/>
    </row>
    <row r="53" spans="1:17" ht="13.5" thickBot="1">
      <c r="A53" s="37">
        <v>49</v>
      </c>
      <c r="B53" s="13" t="s">
        <v>878</v>
      </c>
      <c r="C53" s="130">
        <v>2002</v>
      </c>
      <c r="D53" s="13" t="s">
        <v>1537</v>
      </c>
      <c r="E53" s="130"/>
      <c r="F53" s="130"/>
      <c r="G53" s="130"/>
      <c r="H53" s="130">
        <v>1</v>
      </c>
      <c r="I53" s="130"/>
      <c r="J53" s="130"/>
      <c r="K53" s="130"/>
      <c r="L53" s="130">
        <v>7</v>
      </c>
      <c r="M53" s="130"/>
      <c r="N53" s="130"/>
      <c r="O53" s="130"/>
      <c r="P53" s="129">
        <v>8</v>
      </c>
      <c r="Q53" s="162"/>
    </row>
    <row r="54" spans="1:17" ht="13.5" thickBot="1">
      <c r="A54" s="37">
        <v>50</v>
      </c>
      <c r="B54" s="13" t="s">
        <v>1603</v>
      </c>
      <c r="C54" s="133"/>
      <c r="D54" s="13" t="s">
        <v>1602</v>
      </c>
      <c r="E54" s="130"/>
      <c r="F54" s="130"/>
      <c r="G54" s="130">
        <v>7</v>
      </c>
      <c r="H54" s="130"/>
      <c r="I54" s="130"/>
      <c r="J54" s="130"/>
      <c r="K54" s="130"/>
      <c r="L54" s="130"/>
      <c r="M54" s="130"/>
      <c r="N54" s="130"/>
      <c r="O54" s="130"/>
      <c r="P54" s="129">
        <f>SUM(E54:O54)</f>
        <v>7</v>
      </c>
      <c r="Q54" s="162"/>
    </row>
    <row r="55" spans="1:17" ht="13.5" thickBot="1">
      <c r="A55" s="37">
        <v>51</v>
      </c>
      <c r="B55" s="13" t="s">
        <v>769</v>
      </c>
      <c r="C55" s="130"/>
      <c r="D55" s="13" t="s">
        <v>1755</v>
      </c>
      <c r="E55" s="130"/>
      <c r="F55" s="130"/>
      <c r="G55" s="130"/>
      <c r="H55" s="130"/>
      <c r="I55" s="130">
        <v>7</v>
      </c>
      <c r="J55" s="130"/>
      <c r="K55" s="130"/>
      <c r="L55" s="130"/>
      <c r="M55" s="130"/>
      <c r="N55" s="130"/>
      <c r="O55" s="130"/>
      <c r="P55" s="129">
        <v>7</v>
      </c>
      <c r="Q55" s="162" t="s">
        <v>453</v>
      </c>
    </row>
    <row r="56" spans="1:17" ht="13.5" thickBot="1">
      <c r="A56" s="37">
        <v>52</v>
      </c>
      <c r="B56" s="13" t="s">
        <v>881</v>
      </c>
      <c r="C56" s="130">
        <v>2001</v>
      </c>
      <c r="D56" s="13" t="s">
        <v>1606</v>
      </c>
      <c r="E56" s="130"/>
      <c r="F56" s="130"/>
      <c r="G56" s="130"/>
      <c r="H56" s="130">
        <v>1</v>
      </c>
      <c r="I56" s="130"/>
      <c r="J56" s="130"/>
      <c r="K56" s="130"/>
      <c r="L56" s="130">
        <v>4</v>
      </c>
      <c r="M56" s="130"/>
      <c r="N56" s="130">
        <v>1</v>
      </c>
      <c r="O56" s="130">
        <v>1</v>
      </c>
      <c r="P56" s="129">
        <v>7</v>
      </c>
      <c r="Q56" s="162"/>
    </row>
    <row r="57" spans="1:17" ht="13.5" thickBot="1">
      <c r="A57" s="37">
        <v>53</v>
      </c>
      <c r="B57" s="13" t="s">
        <v>1237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>
        <v>7</v>
      </c>
      <c r="N57" s="130"/>
      <c r="O57" s="130"/>
      <c r="P57" s="129">
        <v>7</v>
      </c>
      <c r="Q57" s="162"/>
    </row>
    <row r="58" spans="1:17" ht="13.5" thickBot="1">
      <c r="A58" s="37">
        <v>54</v>
      </c>
      <c r="B58" s="3" t="s">
        <v>1604</v>
      </c>
      <c r="C58" s="3"/>
      <c r="D58" s="3" t="s">
        <v>1526</v>
      </c>
      <c r="E58" s="3"/>
      <c r="F58" s="3"/>
      <c r="G58" s="3">
        <v>6</v>
      </c>
      <c r="H58" s="3"/>
      <c r="I58" s="3"/>
      <c r="J58" s="3"/>
      <c r="K58" s="3"/>
      <c r="L58" s="3"/>
      <c r="M58" s="3"/>
      <c r="N58" s="3"/>
      <c r="O58" s="130"/>
      <c r="P58" s="129">
        <f>SUM(E58:O58)</f>
        <v>6</v>
      </c>
      <c r="Q58" s="162"/>
    </row>
    <row r="59" spans="1:17" ht="26.25" thickBot="1">
      <c r="A59" s="37">
        <v>55</v>
      </c>
      <c r="B59" s="3" t="s">
        <v>1903</v>
      </c>
      <c r="C59" s="3">
        <v>2001</v>
      </c>
      <c r="D59" s="3" t="s">
        <v>1767</v>
      </c>
      <c r="E59" s="3"/>
      <c r="F59" s="3">
        <v>6</v>
      </c>
      <c r="G59" s="3"/>
      <c r="H59" s="3"/>
      <c r="I59" s="3"/>
      <c r="J59" s="3"/>
      <c r="K59" s="3"/>
      <c r="L59" s="3"/>
      <c r="M59" s="3"/>
      <c r="N59" s="3"/>
      <c r="O59" s="3"/>
      <c r="P59" s="129">
        <f>SUM(E59:O59)</f>
        <v>6</v>
      </c>
      <c r="Q59" s="162"/>
    </row>
    <row r="60" spans="1:17" ht="13.5" thickBot="1">
      <c r="A60" s="37">
        <v>56</v>
      </c>
      <c r="B60" s="13" t="s">
        <v>753</v>
      </c>
      <c r="C60" s="130">
        <v>2001</v>
      </c>
      <c r="D60" s="13" t="s">
        <v>290</v>
      </c>
      <c r="E60" s="130"/>
      <c r="F60" s="130"/>
      <c r="G60" s="130"/>
      <c r="H60" s="130"/>
      <c r="I60" s="130"/>
      <c r="J60" s="130">
        <v>6</v>
      </c>
      <c r="K60" s="130"/>
      <c r="L60" s="130"/>
      <c r="M60" s="130"/>
      <c r="N60" s="130"/>
      <c r="O60" s="130"/>
      <c r="P60" s="129">
        <v>6</v>
      </c>
      <c r="Q60" s="162"/>
    </row>
    <row r="61" spans="1:17" ht="13.5" thickBot="1">
      <c r="A61" s="37">
        <v>57</v>
      </c>
      <c r="B61" s="13" t="s">
        <v>770</v>
      </c>
      <c r="C61" s="130"/>
      <c r="D61" s="13" t="s">
        <v>1968</v>
      </c>
      <c r="E61" s="130"/>
      <c r="F61" s="130"/>
      <c r="G61" s="130"/>
      <c r="H61" s="130">
        <v>1</v>
      </c>
      <c r="I61" s="130">
        <v>6</v>
      </c>
      <c r="J61" s="130"/>
      <c r="K61" s="130"/>
      <c r="L61" s="130"/>
      <c r="M61" s="130"/>
      <c r="N61" s="130"/>
      <c r="O61" s="130"/>
      <c r="P61" s="129">
        <v>6</v>
      </c>
      <c r="Q61" s="162"/>
    </row>
    <row r="62" spans="1:17" ht="13.5" thickBot="1">
      <c r="A62" s="37">
        <v>58</v>
      </c>
      <c r="B62" s="13" t="s">
        <v>870</v>
      </c>
      <c r="C62" s="130">
        <v>2001</v>
      </c>
      <c r="D62" s="13" t="s">
        <v>1755</v>
      </c>
      <c r="E62" s="130"/>
      <c r="F62" s="130"/>
      <c r="G62" s="130"/>
      <c r="H62" s="130">
        <v>6</v>
      </c>
      <c r="I62" s="130"/>
      <c r="J62" s="130"/>
      <c r="K62" s="130"/>
      <c r="L62" s="130"/>
      <c r="M62" s="130"/>
      <c r="N62" s="130"/>
      <c r="O62" s="130"/>
      <c r="P62" s="129">
        <v>6</v>
      </c>
      <c r="Q62" s="162"/>
    </row>
    <row r="63" spans="1:17" ht="26.25" thickBot="1">
      <c r="A63" s="37">
        <v>59</v>
      </c>
      <c r="B63" s="3" t="s">
        <v>1879</v>
      </c>
      <c r="C63" s="3">
        <v>2002</v>
      </c>
      <c r="D63" s="3" t="s">
        <v>1551</v>
      </c>
      <c r="E63" s="3">
        <v>1</v>
      </c>
      <c r="F63" s="3"/>
      <c r="G63" s="3">
        <v>1</v>
      </c>
      <c r="H63" s="3">
        <v>1</v>
      </c>
      <c r="I63" s="3">
        <v>1</v>
      </c>
      <c r="J63" s="3"/>
      <c r="K63" s="3">
        <v>1</v>
      </c>
      <c r="L63" s="3">
        <v>1</v>
      </c>
      <c r="M63" s="3"/>
      <c r="N63" s="3"/>
      <c r="O63" s="3"/>
      <c r="P63" s="129">
        <f>SUM(E63:O63)</f>
        <v>6</v>
      </c>
      <c r="Q63" s="162"/>
    </row>
    <row r="64" spans="1:17" ht="13.5" thickBot="1">
      <c r="A64" s="37">
        <v>60</v>
      </c>
      <c r="B64" s="3" t="s">
        <v>1907</v>
      </c>
      <c r="C64" s="3">
        <v>2001</v>
      </c>
      <c r="D64" s="3" t="s">
        <v>1526</v>
      </c>
      <c r="E64" s="3"/>
      <c r="F64" s="3">
        <v>2</v>
      </c>
      <c r="G64" s="3"/>
      <c r="H64" s="3">
        <v>1</v>
      </c>
      <c r="I64" s="3">
        <v>1</v>
      </c>
      <c r="J64" s="3"/>
      <c r="K64" s="3"/>
      <c r="L64" s="3">
        <v>1</v>
      </c>
      <c r="M64" s="3"/>
      <c r="N64" s="3"/>
      <c r="O64" s="3">
        <v>1</v>
      </c>
      <c r="P64" s="129">
        <f>SUM(E64:O64)</f>
        <v>6</v>
      </c>
      <c r="Q64" s="162"/>
    </row>
    <row r="65" spans="1:17" ht="26.25" thickBot="1">
      <c r="A65" s="37">
        <v>61</v>
      </c>
      <c r="B65" s="13" t="s">
        <v>771</v>
      </c>
      <c r="C65" s="130"/>
      <c r="D65" s="13" t="s">
        <v>1767</v>
      </c>
      <c r="E65" s="130"/>
      <c r="F65" s="130"/>
      <c r="G65" s="130"/>
      <c r="H65" s="130"/>
      <c r="I65" s="130">
        <v>3</v>
      </c>
      <c r="J65" s="130"/>
      <c r="K65" s="130"/>
      <c r="L65" s="130"/>
      <c r="M65" s="130"/>
      <c r="N65" s="130">
        <v>3</v>
      </c>
      <c r="O65" s="130"/>
      <c r="P65" s="129">
        <v>6</v>
      </c>
      <c r="Q65" s="162" t="s">
        <v>453</v>
      </c>
    </row>
    <row r="66" spans="1:17" ht="26.25" thickBot="1">
      <c r="A66" s="37">
        <v>62</v>
      </c>
      <c r="B66" s="3" t="s">
        <v>1915</v>
      </c>
      <c r="C66" s="3">
        <v>2001</v>
      </c>
      <c r="D66" s="3" t="s">
        <v>1526</v>
      </c>
      <c r="E66" s="3"/>
      <c r="F66" s="3">
        <v>1</v>
      </c>
      <c r="G66" s="3">
        <v>1</v>
      </c>
      <c r="H66" s="3">
        <v>1</v>
      </c>
      <c r="I66" s="3">
        <v>1</v>
      </c>
      <c r="J66" s="3"/>
      <c r="K66" s="3"/>
      <c r="L66" s="3">
        <v>1</v>
      </c>
      <c r="M66" s="3"/>
      <c r="N66" s="3">
        <v>1</v>
      </c>
      <c r="O66" s="3"/>
      <c r="P66" s="129">
        <f>SUM(E66:O66)</f>
        <v>6</v>
      </c>
      <c r="Q66" s="162"/>
    </row>
    <row r="67" spans="1:17" ht="13.5" thickBot="1">
      <c r="A67" s="37">
        <v>63</v>
      </c>
      <c r="B67" s="3" t="s">
        <v>1923</v>
      </c>
      <c r="C67" s="3">
        <v>2001</v>
      </c>
      <c r="D67" s="3" t="s">
        <v>1526</v>
      </c>
      <c r="E67" s="3"/>
      <c r="F67" s="3">
        <v>1</v>
      </c>
      <c r="G67" s="3"/>
      <c r="H67" s="3">
        <v>1</v>
      </c>
      <c r="I67" s="3">
        <v>1</v>
      </c>
      <c r="J67" s="3"/>
      <c r="K67" s="3">
        <v>1</v>
      </c>
      <c r="L67" s="3"/>
      <c r="M67" s="31"/>
      <c r="N67" s="3">
        <v>1</v>
      </c>
      <c r="O67" s="3">
        <v>1</v>
      </c>
      <c r="P67" s="129">
        <f>SUM(E67:O67)</f>
        <v>6</v>
      </c>
      <c r="Q67" s="162"/>
    </row>
    <row r="68" spans="1:17" ht="13.5" thickBot="1">
      <c r="A68" s="37">
        <v>64</v>
      </c>
      <c r="B68" s="3" t="s">
        <v>1890</v>
      </c>
      <c r="C68" s="3">
        <v>2001</v>
      </c>
      <c r="D68" s="3" t="s">
        <v>1526</v>
      </c>
      <c r="E68" s="3">
        <v>1</v>
      </c>
      <c r="F68" s="3"/>
      <c r="G68" s="3"/>
      <c r="H68" s="3">
        <v>1</v>
      </c>
      <c r="I68" s="3"/>
      <c r="J68" s="3"/>
      <c r="K68" s="3"/>
      <c r="L68" s="3">
        <v>1</v>
      </c>
      <c r="M68" s="3">
        <v>1</v>
      </c>
      <c r="N68" s="3">
        <v>1</v>
      </c>
      <c r="O68" s="3">
        <v>1</v>
      </c>
      <c r="P68" s="129">
        <f>SUM(E68:O68)</f>
        <v>6</v>
      </c>
      <c r="Q68" s="162"/>
    </row>
    <row r="69" spans="1:17" ht="13.5" thickBot="1">
      <c r="A69" s="37">
        <v>65</v>
      </c>
      <c r="B69" s="3" t="s">
        <v>1916</v>
      </c>
      <c r="C69" s="3">
        <v>2002</v>
      </c>
      <c r="D69" s="3" t="s">
        <v>1526</v>
      </c>
      <c r="E69" s="3"/>
      <c r="F69" s="3">
        <v>1</v>
      </c>
      <c r="G69" s="3"/>
      <c r="H69" s="3">
        <v>1</v>
      </c>
      <c r="I69" s="3"/>
      <c r="J69" s="3"/>
      <c r="K69" s="3">
        <v>1</v>
      </c>
      <c r="L69" s="3">
        <v>3</v>
      </c>
      <c r="M69" s="3"/>
      <c r="N69" s="3"/>
      <c r="O69" s="3"/>
      <c r="P69" s="129">
        <f>SUM(E69:O69)</f>
        <v>6</v>
      </c>
      <c r="Q69" s="162"/>
    </row>
    <row r="70" spans="1:17" ht="13.5" thickBot="1">
      <c r="A70" s="37">
        <v>66</v>
      </c>
      <c r="B70" s="3" t="s">
        <v>1959</v>
      </c>
      <c r="C70" s="3"/>
      <c r="D70" s="3" t="s">
        <v>1526</v>
      </c>
      <c r="E70" s="3"/>
      <c r="F70" s="3"/>
      <c r="G70" s="3">
        <v>1</v>
      </c>
      <c r="H70" s="3">
        <v>1</v>
      </c>
      <c r="I70" s="3"/>
      <c r="J70" s="3"/>
      <c r="K70" s="3">
        <v>1</v>
      </c>
      <c r="L70" s="3">
        <v>1</v>
      </c>
      <c r="M70" s="3">
        <v>2</v>
      </c>
      <c r="N70" s="3"/>
      <c r="O70" s="3"/>
      <c r="P70" s="129">
        <f>SUM(E70:O70)</f>
        <v>6</v>
      </c>
      <c r="Q70" s="162"/>
    </row>
    <row r="71" spans="1:17" ht="13.5" thickBot="1">
      <c r="A71" s="37">
        <v>67</v>
      </c>
      <c r="B71" s="13" t="s">
        <v>1258</v>
      </c>
      <c r="C71" s="130"/>
      <c r="D71" s="130" t="s">
        <v>1697</v>
      </c>
      <c r="E71" s="130"/>
      <c r="F71" s="130"/>
      <c r="G71" s="130"/>
      <c r="H71" s="130"/>
      <c r="I71" s="130"/>
      <c r="J71" s="130"/>
      <c r="K71" s="130"/>
      <c r="L71" s="130"/>
      <c r="M71" s="130">
        <v>6</v>
      </c>
      <c r="N71" s="130"/>
      <c r="O71" s="130"/>
      <c r="P71" s="129">
        <v>6</v>
      </c>
      <c r="Q71" s="162"/>
    </row>
    <row r="72" spans="1:17" ht="13.5" thickBot="1">
      <c r="A72" s="37">
        <v>68</v>
      </c>
      <c r="B72" s="3" t="s">
        <v>1865</v>
      </c>
      <c r="C72" s="3">
        <v>2001</v>
      </c>
      <c r="D72" s="3" t="s">
        <v>1772</v>
      </c>
      <c r="E72" s="3">
        <v>5</v>
      </c>
      <c r="F72" s="3"/>
      <c r="G72" s="3"/>
      <c r="H72" s="3"/>
      <c r="I72" s="3"/>
      <c r="J72" s="3"/>
      <c r="K72" s="3"/>
      <c r="L72" s="3"/>
      <c r="M72" s="3"/>
      <c r="N72" s="3"/>
      <c r="O72" s="130"/>
      <c r="P72" s="129">
        <f>SUM(E72:O72)</f>
        <v>5</v>
      </c>
      <c r="Q72" s="162"/>
    </row>
    <row r="73" spans="1:17" ht="13.5" thickBot="1">
      <c r="A73" s="37">
        <v>69</v>
      </c>
      <c r="B73" s="13" t="s">
        <v>1584</v>
      </c>
      <c r="C73" s="133"/>
      <c r="D73" s="13" t="s">
        <v>1526</v>
      </c>
      <c r="E73" s="130"/>
      <c r="F73" s="130"/>
      <c r="G73" s="130">
        <v>5</v>
      </c>
      <c r="H73" s="130"/>
      <c r="I73" s="130"/>
      <c r="J73" s="130"/>
      <c r="K73" s="130"/>
      <c r="L73" s="130"/>
      <c r="M73" s="130"/>
      <c r="N73" s="130"/>
      <c r="O73" s="130"/>
      <c r="P73" s="129">
        <f>SUM(E73:O73)</f>
        <v>5</v>
      </c>
      <c r="Q73" s="162"/>
    </row>
    <row r="74" spans="1:17" ht="26.25" thickBot="1">
      <c r="A74" s="37">
        <v>70</v>
      </c>
      <c r="B74" s="13" t="s">
        <v>1945</v>
      </c>
      <c r="C74" s="133"/>
      <c r="D74" s="13" t="s">
        <v>1600</v>
      </c>
      <c r="E74" s="130"/>
      <c r="F74" s="130"/>
      <c r="G74" s="130">
        <v>4</v>
      </c>
      <c r="H74" s="130"/>
      <c r="I74" s="130">
        <v>1</v>
      </c>
      <c r="J74" s="130"/>
      <c r="K74" s="130"/>
      <c r="L74" s="130"/>
      <c r="M74" s="130"/>
      <c r="N74" s="130"/>
      <c r="O74" s="130"/>
      <c r="P74" s="129">
        <f>SUM(E74:O74)</f>
        <v>5</v>
      </c>
      <c r="Q74" s="162"/>
    </row>
    <row r="75" spans="1:17" ht="13.5" thickBot="1">
      <c r="A75" s="37">
        <v>71</v>
      </c>
      <c r="B75" s="13" t="s">
        <v>754</v>
      </c>
      <c r="C75" s="130">
        <v>2001</v>
      </c>
      <c r="D75" s="13" t="s">
        <v>1606</v>
      </c>
      <c r="E75" s="130"/>
      <c r="F75" s="130"/>
      <c r="G75" s="130"/>
      <c r="H75" s="130">
        <v>1</v>
      </c>
      <c r="I75" s="130"/>
      <c r="J75" s="130">
        <v>5</v>
      </c>
      <c r="K75" s="130"/>
      <c r="L75" s="130"/>
      <c r="M75" s="130"/>
      <c r="N75" s="130"/>
      <c r="O75" s="130"/>
      <c r="P75" s="129">
        <v>5</v>
      </c>
      <c r="Q75" s="162"/>
    </row>
    <row r="76" spans="1:17" ht="26.25" thickBot="1">
      <c r="A76" s="37">
        <v>72</v>
      </c>
      <c r="B76" s="3" t="s">
        <v>1905</v>
      </c>
      <c r="C76" s="3">
        <v>2001</v>
      </c>
      <c r="D76" s="3" t="s">
        <v>1906</v>
      </c>
      <c r="E76" s="3"/>
      <c r="F76" s="3">
        <v>4</v>
      </c>
      <c r="G76" s="3"/>
      <c r="H76" s="3">
        <v>1</v>
      </c>
      <c r="I76" s="3"/>
      <c r="J76" s="3"/>
      <c r="K76" s="3"/>
      <c r="L76" s="3"/>
      <c r="M76" s="3"/>
      <c r="N76" s="3"/>
      <c r="O76" s="3"/>
      <c r="P76" s="129">
        <f>SUM(E76:O76)</f>
        <v>5</v>
      </c>
      <c r="Q76" s="162"/>
    </row>
    <row r="77" spans="1:17" ht="13.5" thickBot="1">
      <c r="A77" s="37">
        <v>73</v>
      </c>
      <c r="B77" s="3" t="s">
        <v>1908</v>
      </c>
      <c r="C77" s="3"/>
      <c r="D77" s="3" t="s">
        <v>1578</v>
      </c>
      <c r="E77" s="3"/>
      <c r="F77" s="3">
        <v>1</v>
      </c>
      <c r="G77" s="3">
        <v>1</v>
      </c>
      <c r="H77" s="3">
        <v>1</v>
      </c>
      <c r="I77" s="3"/>
      <c r="J77" s="3">
        <v>2</v>
      </c>
      <c r="K77" s="3"/>
      <c r="L77" s="3"/>
      <c r="M77" s="3"/>
      <c r="N77" s="3"/>
      <c r="O77" s="3"/>
      <c r="P77" s="129">
        <f>SUM(E77:O77)</f>
        <v>5</v>
      </c>
      <c r="Q77" s="162"/>
    </row>
    <row r="78" spans="1:17" ht="13.5" thickBot="1">
      <c r="A78" s="37">
        <v>74</v>
      </c>
      <c r="B78" s="3" t="s">
        <v>1924</v>
      </c>
      <c r="C78" s="3">
        <v>2001</v>
      </c>
      <c r="D78" s="3" t="s">
        <v>1526</v>
      </c>
      <c r="E78" s="3"/>
      <c r="F78" s="3">
        <v>1</v>
      </c>
      <c r="G78" s="3">
        <v>1</v>
      </c>
      <c r="H78" s="3">
        <v>1</v>
      </c>
      <c r="I78" s="3">
        <v>1</v>
      </c>
      <c r="J78" s="3">
        <v>1</v>
      </c>
      <c r="K78" s="3"/>
      <c r="L78" s="3"/>
      <c r="M78" s="3"/>
      <c r="N78" s="3"/>
      <c r="O78" s="130"/>
      <c r="P78" s="129">
        <f>SUM(E78:O78)</f>
        <v>5</v>
      </c>
      <c r="Q78" s="162"/>
    </row>
    <row r="79" spans="1:17" ht="26.25" thickBot="1">
      <c r="A79" s="37">
        <v>75</v>
      </c>
      <c r="B79" s="13" t="s">
        <v>871</v>
      </c>
      <c r="C79" s="130">
        <v>2001</v>
      </c>
      <c r="D79" s="13" t="s">
        <v>1551</v>
      </c>
      <c r="E79" s="130"/>
      <c r="F79" s="130"/>
      <c r="G79" s="130"/>
      <c r="H79" s="130">
        <v>5</v>
      </c>
      <c r="I79" s="130"/>
      <c r="J79" s="130"/>
      <c r="K79" s="130"/>
      <c r="L79" s="130"/>
      <c r="M79" s="130"/>
      <c r="N79" s="130"/>
      <c r="O79" s="130"/>
      <c r="P79" s="129">
        <v>5</v>
      </c>
      <c r="Q79" s="162"/>
    </row>
    <row r="80" spans="1:17" ht="13.5" thickBot="1">
      <c r="A80" s="37">
        <v>76</v>
      </c>
      <c r="B80" s="3" t="s">
        <v>1920</v>
      </c>
      <c r="C80" s="3"/>
      <c r="D80" s="3" t="s">
        <v>1578</v>
      </c>
      <c r="E80" s="3"/>
      <c r="F80" s="3">
        <v>1</v>
      </c>
      <c r="G80" s="3">
        <v>1</v>
      </c>
      <c r="H80" s="3">
        <v>1</v>
      </c>
      <c r="I80" s="3">
        <v>1</v>
      </c>
      <c r="J80" s="3"/>
      <c r="K80" s="3">
        <v>1</v>
      </c>
      <c r="L80" s="3"/>
      <c r="M80" s="3"/>
      <c r="N80" s="3"/>
      <c r="O80" s="3"/>
      <c r="P80" s="129">
        <f>SUM(E80:O80)</f>
        <v>5</v>
      </c>
      <c r="Q80" s="162"/>
    </row>
    <row r="81" spans="1:17" ht="13.5" thickBot="1">
      <c r="A81" s="37">
        <v>77</v>
      </c>
      <c r="B81" s="13" t="s">
        <v>1933</v>
      </c>
      <c r="C81" s="130">
        <v>2002</v>
      </c>
      <c r="D81" s="13" t="s">
        <v>1578</v>
      </c>
      <c r="E81" s="130"/>
      <c r="F81" s="130">
        <v>1</v>
      </c>
      <c r="G81" s="130">
        <v>1</v>
      </c>
      <c r="H81" s="130">
        <v>1</v>
      </c>
      <c r="I81" s="130"/>
      <c r="J81" s="130"/>
      <c r="K81" s="130"/>
      <c r="L81" s="130">
        <v>1</v>
      </c>
      <c r="M81" s="130"/>
      <c r="N81" s="130"/>
      <c r="O81" s="130">
        <v>1</v>
      </c>
      <c r="P81" s="129">
        <f>SUM(E81:O81)</f>
        <v>5</v>
      </c>
      <c r="Q81" s="162"/>
    </row>
    <row r="82" spans="1:17" ht="13.5" thickBot="1">
      <c r="A82" s="37">
        <v>78</v>
      </c>
      <c r="B82" s="3" t="s">
        <v>1958</v>
      </c>
      <c r="C82" s="3">
        <v>2001</v>
      </c>
      <c r="D82" s="3" t="s">
        <v>1526</v>
      </c>
      <c r="E82" s="3"/>
      <c r="F82" s="3"/>
      <c r="G82" s="3">
        <v>1</v>
      </c>
      <c r="H82" s="3">
        <v>1</v>
      </c>
      <c r="I82" s="3"/>
      <c r="J82" s="3">
        <v>1</v>
      </c>
      <c r="K82" s="3">
        <v>1</v>
      </c>
      <c r="L82" s="3"/>
      <c r="M82" s="3"/>
      <c r="N82" s="3">
        <v>1</v>
      </c>
      <c r="O82" s="3"/>
      <c r="P82" s="129">
        <f>SUM(E82:O82)</f>
        <v>5</v>
      </c>
      <c r="Q82" s="162"/>
    </row>
    <row r="83" spans="1:17" ht="13.5" thickBot="1">
      <c r="A83" s="37">
        <v>79</v>
      </c>
      <c r="B83" s="13" t="s">
        <v>1889</v>
      </c>
      <c r="C83" s="133">
        <v>2002</v>
      </c>
      <c r="D83" s="13" t="s">
        <v>1526</v>
      </c>
      <c r="E83" s="130">
        <v>1</v>
      </c>
      <c r="F83" s="130">
        <v>1</v>
      </c>
      <c r="G83" s="130"/>
      <c r="H83" s="130"/>
      <c r="I83" s="130"/>
      <c r="J83" s="130"/>
      <c r="K83" s="130">
        <v>1</v>
      </c>
      <c r="L83" s="130"/>
      <c r="M83" s="130"/>
      <c r="N83" s="130">
        <v>1</v>
      </c>
      <c r="O83" s="130">
        <v>1</v>
      </c>
      <c r="P83" s="129">
        <f>SUM(E83:O83)</f>
        <v>5</v>
      </c>
      <c r="Q83" s="162"/>
    </row>
    <row r="84" spans="1:17" ht="13.5" thickBot="1">
      <c r="A84" s="37">
        <v>80</v>
      </c>
      <c r="B84" s="13" t="s">
        <v>1311</v>
      </c>
      <c r="C84" s="130"/>
      <c r="D84" s="130" t="s">
        <v>1178</v>
      </c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>
        <v>5</v>
      </c>
      <c r="P84" s="129">
        <v>5</v>
      </c>
      <c r="Q84" s="162"/>
    </row>
    <row r="85" spans="1:17" ht="13.5" thickBot="1">
      <c r="A85" s="37">
        <v>81</v>
      </c>
      <c r="B85" s="13" t="s">
        <v>755</v>
      </c>
      <c r="C85" s="130">
        <v>2002</v>
      </c>
      <c r="D85" s="13" t="s">
        <v>1772</v>
      </c>
      <c r="E85" s="130"/>
      <c r="F85" s="130"/>
      <c r="G85" s="130"/>
      <c r="H85" s="130"/>
      <c r="I85" s="130"/>
      <c r="J85" s="130">
        <v>4</v>
      </c>
      <c r="K85" s="130">
        <v>1</v>
      </c>
      <c r="L85" s="130"/>
      <c r="M85" s="130"/>
      <c r="N85" s="130"/>
      <c r="O85" s="130"/>
      <c r="P85" s="129">
        <v>4</v>
      </c>
      <c r="Q85" s="162"/>
    </row>
    <row r="86" spans="1:17" ht="13.5" thickBot="1">
      <c r="A86" s="37">
        <v>82</v>
      </c>
      <c r="B86" s="3" t="s">
        <v>1953</v>
      </c>
      <c r="C86" s="3"/>
      <c r="D86" s="3" t="s">
        <v>1597</v>
      </c>
      <c r="E86" s="3"/>
      <c r="F86" s="3"/>
      <c r="G86" s="3">
        <v>1</v>
      </c>
      <c r="H86" s="3"/>
      <c r="I86" s="3">
        <v>1</v>
      </c>
      <c r="J86" s="3">
        <v>1</v>
      </c>
      <c r="K86" s="3"/>
      <c r="L86" s="3"/>
      <c r="M86" s="3"/>
      <c r="N86" s="3">
        <v>1</v>
      </c>
      <c r="O86" s="3"/>
      <c r="P86" s="129">
        <f>SUM(E86:O86)</f>
        <v>4</v>
      </c>
      <c r="Q86" s="162"/>
    </row>
    <row r="87" spans="1:17" ht="13.5" thickBot="1">
      <c r="A87" s="37">
        <v>83</v>
      </c>
      <c r="B87" s="3" t="s">
        <v>1875</v>
      </c>
      <c r="C87" s="3">
        <v>2001</v>
      </c>
      <c r="D87" s="3" t="s">
        <v>1537</v>
      </c>
      <c r="E87" s="3">
        <v>1</v>
      </c>
      <c r="F87" s="3"/>
      <c r="G87" s="3"/>
      <c r="H87" s="3">
        <v>1</v>
      </c>
      <c r="I87" s="3">
        <v>1</v>
      </c>
      <c r="J87" s="3"/>
      <c r="K87" s="3"/>
      <c r="L87" s="3">
        <v>1</v>
      </c>
      <c r="M87" s="3"/>
      <c r="N87" s="3"/>
      <c r="O87" s="3"/>
      <c r="P87" s="129">
        <f>SUM(E87:O87)</f>
        <v>4</v>
      </c>
      <c r="Q87" s="162"/>
    </row>
    <row r="88" spans="1:17" ht="13.5" thickBot="1">
      <c r="A88" s="37">
        <v>84</v>
      </c>
      <c r="B88" s="3" t="s">
        <v>1931</v>
      </c>
      <c r="C88" s="3">
        <v>2001</v>
      </c>
      <c r="D88" s="3" t="s">
        <v>1537</v>
      </c>
      <c r="E88" s="3"/>
      <c r="F88" s="3">
        <v>1</v>
      </c>
      <c r="G88" s="3"/>
      <c r="H88" s="3">
        <v>1</v>
      </c>
      <c r="I88" s="3">
        <v>1</v>
      </c>
      <c r="J88" s="3"/>
      <c r="K88" s="3"/>
      <c r="L88" s="3">
        <v>1</v>
      </c>
      <c r="M88" s="3"/>
      <c r="N88" s="3"/>
      <c r="O88" s="3"/>
      <c r="P88" s="129">
        <f>SUM(E88:O88)</f>
        <v>4</v>
      </c>
      <c r="Q88" s="162"/>
    </row>
    <row r="89" spans="1:17" ht="13.5" thickBot="1">
      <c r="A89" s="37">
        <v>85</v>
      </c>
      <c r="B89" s="13" t="s">
        <v>756</v>
      </c>
      <c r="C89" s="130">
        <v>2001</v>
      </c>
      <c r="D89" s="13" t="s">
        <v>1606</v>
      </c>
      <c r="E89" s="130"/>
      <c r="F89" s="130"/>
      <c r="G89" s="130"/>
      <c r="H89" s="130"/>
      <c r="I89" s="130"/>
      <c r="J89" s="130">
        <v>1</v>
      </c>
      <c r="K89" s="130">
        <v>1</v>
      </c>
      <c r="L89" s="130">
        <v>1</v>
      </c>
      <c r="M89" s="130"/>
      <c r="N89" s="130"/>
      <c r="O89" s="130">
        <v>1</v>
      </c>
      <c r="P89" s="129">
        <v>4</v>
      </c>
      <c r="Q89" s="162"/>
    </row>
    <row r="90" spans="1:17" ht="13.5" thickBot="1">
      <c r="A90" s="37">
        <v>86</v>
      </c>
      <c r="B90" s="13" t="s">
        <v>1265</v>
      </c>
      <c r="C90" s="130">
        <v>2001</v>
      </c>
      <c r="D90" s="13" t="s">
        <v>1526</v>
      </c>
      <c r="E90" s="130"/>
      <c r="F90" s="130"/>
      <c r="G90" s="130"/>
      <c r="H90" s="130">
        <v>1</v>
      </c>
      <c r="I90" s="130">
        <v>1</v>
      </c>
      <c r="J90" s="130"/>
      <c r="K90" s="130">
        <v>1</v>
      </c>
      <c r="L90" s="130">
        <v>1</v>
      </c>
      <c r="M90" s="130"/>
      <c r="N90" s="130"/>
      <c r="O90" s="130"/>
      <c r="P90" s="129">
        <v>4</v>
      </c>
      <c r="Q90" s="162"/>
    </row>
    <row r="91" spans="1:17" ht="13.5" thickBot="1">
      <c r="A91" s="37">
        <v>87</v>
      </c>
      <c r="B91" s="13" t="s">
        <v>776</v>
      </c>
      <c r="C91" s="130"/>
      <c r="D91" s="13" t="s">
        <v>1526</v>
      </c>
      <c r="E91" s="130"/>
      <c r="F91" s="130"/>
      <c r="G91" s="130"/>
      <c r="H91" s="130"/>
      <c r="I91" s="130">
        <v>1</v>
      </c>
      <c r="J91" s="130"/>
      <c r="K91" s="130">
        <v>1</v>
      </c>
      <c r="L91" s="130"/>
      <c r="M91" s="130"/>
      <c r="N91" s="130">
        <v>1</v>
      </c>
      <c r="O91" s="130">
        <v>1</v>
      </c>
      <c r="P91" s="129">
        <v>4</v>
      </c>
      <c r="Q91" s="162"/>
    </row>
    <row r="92" spans="1:17" ht="26.25" thickBot="1">
      <c r="A92" s="37">
        <v>88</v>
      </c>
      <c r="B92" s="13" t="s">
        <v>874</v>
      </c>
      <c r="C92" s="130">
        <v>2001</v>
      </c>
      <c r="D92" s="13" t="s">
        <v>1952</v>
      </c>
      <c r="E92" s="130"/>
      <c r="F92" s="130"/>
      <c r="G92" s="130"/>
      <c r="H92" s="130">
        <v>1</v>
      </c>
      <c r="I92" s="130"/>
      <c r="J92" s="130"/>
      <c r="K92" s="130"/>
      <c r="L92" s="130"/>
      <c r="M92" s="130"/>
      <c r="N92" s="130"/>
      <c r="O92" s="130">
        <v>3</v>
      </c>
      <c r="P92" s="129">
        <v>4</v>
      </c>
      <c r="Q92" s="162"/>
    </row>
    <row r="93" spans="1:17" ht="13.5" thickBot="1">
      <c r="A93" s="37">
        <v>89</v>
      </c>
      <c r="B93" s="3" t="s">
        <v>1867</v>
      </c>
      <c r="C93" s="3">
        <v>2001</v>
      </c>
      <c r="D93" s="3" t="s">
        <v>1778</v>
      </c>
      <c r="E93" s="3">
        <v>3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129">
        <f t="shared" ref="P93:P103" si="3">SUM(E93:O93)</f>
        <v>3</v>
      </c>
      <c r="Q93" s="162"/>
    </row>
    <row r="94" spans="1:17" ht="13.5" thickBot="1">
      <c r="A94" s="37">
        <v>90</v>
      </c>
      <c r="B94" s="13" t="s">
        <v>1946</v>
      </c>
      <c r="C94" s="133"/>
      <c r="D94" s="13" t="s">
        <v>1602</v>
      </c>
      <c r="E94" s="130"/>
      <c r="F94" s="130"/>
      <c r="G94" s="130">
        <v>3</v>
      </c>
      <c r="H94" s="130"/>
      <c r="I94" s="130"/>
      <c r="J94" s="130"/>
      <c r="K94" s="130"/>
      <c r="L94" s="130"/>
      <c r="M94" s="130"/>
      <c r="N94" s="130"/>
      <c r="O94" s="130"/>
      <c r="P94" s="129">
        <f t="shared" si="3"/>
        <v>3</v>
      </c>
      <c r="Q94" s="162"/>
    </row>
    <row r="95" spans="1:17" ht="13.5" thickBot="1">
      <c r="A95" s="37">
        <v>91</v>
      </c>
      <c r="B95" s="3" t="s">
        <v>1885</v>
      </c>
      <c r="C95" s="3">
        <v>2002</v>
      </c>
      <c r="D95" s="3" t="s">
        <v>1537</v>
      </c>
      <c r="E95" s="3">
        <v>1</v>
      </c>
      <c r="F95" s="3">
        <v>1</v>
      </c>
      <c r="G95" s="3"/>
      <c r="H95" s="3"/>
      <c r="I95" s="3">
        <v>1</v>
      </c>
      <c r="J95" s="3"/>
      <c r="K95" s="3"/>
      <c r="L95" s="3"/>
      <c r="M95" s="3"/>
      <c r="N95" s="3"/>
      <c r="O95" s="130"/>
      <c r="P95" s="129">
        <f t="shared" si="3"/>
        <v>3</v>
      </c>
      <c r="Q95" s="162"/>
    </row>
    <row r="96" spans="1:17" ht="26.25" thickBot="1">
      <c r="A96" s="37">
        <v>92</v>
      </c>
      <c r="B96" s="3" t="s">
        <v>1888</v>
      </c>
      <c r="C96" s="3">
        <v>2001</v>
      </c>
      <c r="D96" s="3" t="s">
        <v>1530</v>
      </c>
      <c r="E96" s="3">
        <v>1</v>
      </c>
      <c r="F96" s="3">
        <v>1</v>
      </c>
      <c r="G96" s="3"/>
      <c r="H96" s="3">
        <v>1</v>
      </c>
      <c r="I96" s="3"/>
      <c r="J96" s="3"/>
      <c r="K96" s="3"/>
      <c r="L96" s="3"/>
      <c r="M96" s="31"/>
      <c r="N96" s="31"/>
      <c r="O96" s="31"/>
      <c r="P96" s="129">
        <f t="shared" si="3"/>
        <v>3</v>
      </c>
      <c r="Q96" s="162"/>
    </row>
    <row r="97" spans="1:17" ht="13.5" thickBot="1">
      <c r="A97" s="37">
        <v>93</v>
      </c>
      <c r="B97" s="13" t="s">
        <v>1607</v>
      </c>
      <c r="C97" s="130"/>
      <c r="D97" s="13" t="s">
        <v>1602</v>
      </c>
      <c r="E97" s="130"/>
      <c r="F97" s="130"/>
      <c r="G97" s="130">
        <v>2</v>
      </c>
      <c r="H97" s="130">
        <v>1</v>
      </c>
      <c r="I97" s="130"/>
      <c r="J97" s="130"/>
      <c r="K97" s="130"/>
      <c r="L97" s="130"/>
      <c r="M97" s="130"/>
      <c r="N97" s="130"/>
      <c r="O97" s="130"/>
      <c r="P97" s="129">
        <f t="shared" si="3"/>
        <v>3</v>
      </c>
      <c r="Q97" s="162"/>
    </row>
    <row r="98" spans="1:17" ht="13.5" thickBot="1">
      <c r="A98" s="37">
        <v>94</v>
      </c>
      <c r="B98" s="13" t="s">
        <v>1936</v>
      </c>
      <c r="C98" s="130">
        <v>2001</v>
      </c>
      <c r="D98" s="13" t="s">
        <v>1526</v>
      </c>
      <c r="E98" s="130"/>
      <c r="F98" s="130">
        <v>1</v>
      </c>
      <c r="G98" s="130"/>
      <c r="H98" s="130">
        <v>1</v>
      </c>
      <c r="I98" s="130">
        <v>1</v>
      </c>
      <c r="J98" s="130"/>
      <c r="K98" s="130"/>
      <c r="L98" s="130"/>
      <c r="M98" s="130"/>
      <c r="N98" s="130"/>
      <c r="O98" s="130"/>
      <c r="P98" s="129">
        <f t="shared" si="3"/>
        <v>3</v>
      </c>
      <c r="Q98" s="162"/>
    </row>
    <row r="99" spans="1:17" ht="13.5" thickBot="1">
      <c r="A99" s="37">
        <v>95</v>
      </c>
      <c r="B99" s="3" t="s">
        <v>1964</v>
      </c>
      <c r="C99" s="3"/>
      <c r="D99" s="3" t="s">
        <v>1526</v>
      </c>
      <c r="E99" s="3"/>
      <c r="F99" s="3"/>
      <c r="G99" s="3">
        <v>1</v>
      </c>
      <c r="H99" s="3">
        <v>1</v>
      </c>
      <c r="I99" s="3">
        <v>1</v>
      </c>
      <c r="J99" s="3"/>
      <c r="K99" s="3"/>
      <c r="L99" s="3"/>
      <c r="M99" s="3"/>
      <c r="N99" s="3"/>
      <c r="O99" s="3"/>
      <c r="P99" s="129">
        <f t="shared" si="3"/>
        <v>3</v>
      </c>
      <c r="Q99" s="162"/>
    </row>
    <row r="100" spans="1:17" ht="13.5" thickBot="1">
      <c r="A100" s="37">
        <v>96</v>
      </c>
      <c r="B100" s="13" t="s">
        <v>1947</v>
      </c>
      <c r="C100" s="133"/>
      <c r="D100" s="13" t="s">
        <v>1597</v>
      </c>
      <c r="E100" s="130"/>
      <c r="F100" s="130"/>
      <c r="G100" s="134">
        <v>2</v>
      </c>
      <c r="H100" s="130"/>
      <c r="I100" s="130"/>
      <c r="J100" s="130"/>
      <c r="K100" s="130"/>
      <c r="L100" s="130"/>
      <c r="M100" s="130"/>
      <c r="N100" s="130"/>
      <c r="O100" s="130">
        <v>1</v>
      </c>
      <c r="P100" s="129">
        <f t="shared" si="3"/>
        <v>3</v>
      </c>
      <c r="Q100" s="162"/>
    </row>
    <row r="101" spans="1:17" ht="26.25" thickBot="1">
      <c r="A101" s="37">
        <v>97</v>
      </c>
      <c r="B101" s="13" t="s">
        <v>1919</v>
      </c>
      <c r="C101" s="133">
        <v>2001</v>
      </c>
      <c r="D101" s="13" t="s">
        <v>1906</v>
      </c>
      <c r="E101" s="130"/>
      <c r="F101" s="130">
        <v>1</v>
      </c>
      <c r="G101" s="130"/>
      <c r="H101" s="130">
        <v>1</v>
      </c>
      <c r="I101" s="130"/>
      <c r="J101" s="130"/>
      <c r="K101" s="130">
        <v>1</v>
      </c>
      <c r="L101" s="130"/>
      <c r="M101" s="130"/>
      <c r="N101" s="130"/>
      <c r="O101" s="130"/>
      <c r="P101" s="129">
        <f t="shared" si="3"/>
        <v>3</v>
      </c>
      <c r="Q101" s="162"/>
    </row>
    <row r="102" spans="1:17" ht="26.25" thickBot="1">
      <c r="A102" s="37">
        <v>98</v>
      </c>
      <c r="B102" s="3" t="s">
        <v>1937</v>
      </c>
      <c r="C102" s="3">
        <v>2001</v>
      </c>
      <c r="D102" s="3" t="s">
        <v>1906</v>
      </c>
      <c r="E102" s="3"/>
      <c r="F102" s="3">
        <v>1</v>
      </c>
      <c r="G102" s="3"/>
      <c r="H102" s="3"/>
      <c r="I102" s="3"/>
      <c r="J102" s="3"/>
      <c r="K102" s="3">
        <v>2</v>
      </c>
      <c r="L102" s="3"/>
      <c r="M102" s="3"/>
      <c r="N102" s="3"/>
      <c r="O102" s="3"/>
      <c r="P102" s="129">
        <f t="shared" si="3"/>
        <v>3</v>
      </c>
      <c r="Q102" s="162"/>
    </row>
    <row r="103" spans="1:17" ht="26.25" thickBot="1">
      <c r="A103" s="37">
        <v>99</v>
      </c>
      <c r="B103" s="3" t="s">
        <v>1948</v>
      </c>
      <c r="C103" s="3"/>
      <c r="D103" s="3" t="s">
        <v>1767</v>
      </c>
      <c r="E103" s="3"/>
      <c r="F103" s="3"/>
      <c r="G103" s="3">
        <v>1</v>
      </c>
      <c r="H103" s="3"/>
      <c r="I103" s="3"/>
      <c r="J103" s="3"/>
      <c r="K103" s="3"/>
      <c r="L103" s="3"/>
      <c r="M103" s="3"/>
      <c r="N103" s="3"/>
      <c r="O103" s="3">
        <v>2</v>
      </c>
      <c r="P103" s="129">
        <f t="shared" si="3"/>
        <v>3</v>
      </c>
      <c r="Q103" s="162"/>
    </row>
    <row r="104" spans="1:17" ht="13.5" thickBot="1">
      <c r="A104" s="37">
        <v>100</v>
      </c>
      <c r="B104" s="13" t="s">
        <v>883</v>
      </c>
      <c r="C104" s="133">
        <v>2001</v>
      </c>
      <c r="D104" s="13" t="s">
        <v>1526</v>
      </c>
      <c r="E104" s="130"/>
      <c r="F104" s="130"/>
      <c r="G104" s="130"/>
      <c r="H104" s="130">
        <v>1</v>
      </c>
      <c r="I104" s="130"/>
      <c r="J104" s="130"/>
      <c r="K104" s="130"/>
      <c r="L104" s="130"/>
      <c r="M104" s="130"/>
      <c r="N104" s="130">
        <v>1</v>
      </c>
      <c r="O104" s="130">
        <v>1</v>
      </c>
      <c r="P104" s="129">
        <v>3</v>
      </c>
      <c r="Q104" s="162"/>
    </row>
    <row r="105" spans="1:17" ht="26.25" thickBot="1">
      <c r="A105" s="37">
        <v>101</v>
      </c>
      <c r="B105" s="13" t="s">
        <v>903</v>
      </c>
      <c r="C105" s="133">
        <v>2001</v>
      </c>
      <c r="D105" s="13" t="s">
        <v>1551</v>
      </c>
      <c r="E105" s="130"/>
      <c r="F105" s="130"/>
      <c r="G105" s="130"/>
      <c r="H105" s="130">
        <v>1</v>
      </c>
      <c r="I105" s="130"/>
      <c r="J105" s="130"/>
      <c r="K105" s="130">
        <v>1</v>
      </c>
      <c r="L105" s="130">
        <v>1</v>
      </c>
      <c r="M105" s="130"/>
      <c r="N105" s="130"/>
      <c r="O105" s="130"/>
      <c r="P105" s="129">
        <v>3</v>
      </c>
      <c r="Q105" s="162"/>
    </row>
    <row r="106" spans="1:17" ht="13.5" thickBot="1">
      <c r="A106" s="37">
        <v>102</v>
      </c>
      <c r="B106" s="13" t="s">
        <v>1238</v>
      </c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>
        <v>3</v>
      </c>
      <c r="N106" s="130"/>
      <c r="O106" s="130"/>
      <c r="P106" s="129">
        <v>3</v>
      </c>
      <c r="Q106" s="162"/>
    </row>
    <row r="107" spans="1:17" ht="13.5" thickBot="1">
      <c r="A107" s="37">
        <v>103</v>
      </c>
      <c r="B107" s="3" t="s">
        <v>1868</v>
      </c>
      <c r="C107" s="3">
        <v>2001</v>
      </c>
      <c r="D107" s="3" t="s">
        <v>1526</v>
      </c>
      <c r="E107" s="3">
        <v>2</v>
      </c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129">
        <f>SUM(E107:O107)</f>
        <v>2</v>
      </c>
      <c r="Q107" s="162"/>
    </row>
    <row r="108" spans="1:17" ht="13.5" thickBot="1">
      <c r="A108" s="37">
        <v>104</v>
      </c>
      <c r="B108" s="3" t="s">
        <v>1870</v>
      </c>
      <c r="C108" s="3">
        <v>2002</v>
      </c>
      <c r="D108" s="3" t="s">
        <v>1537</v>
      </c>
      <c r="E108" s="3">
        <v>1</v>
      </c>
      <c r="F108" s="3"/>
      <c r="G108" s="3">
        <v>1</v>
      </c>
      <c r="H108" s="3"/>
      <c r="I108" s="3"/>
      <c r="J108" s="3"/>
      <c r="K108" s="3"/>
      <c r="L108" s="3"/>
      <c r="M108" s="3"/>
      <c r="N108" s="3"/>
      <c r="O108" s="3"/>
      <c r="P108" s="129">
        <f>SUM(E108:O108)</f>
        <v>2</v>
      </c>
      <c r="Q108" s="162"/>
    </row>
    <row r="109" spans="1:17" ht="13.5" thickBot="1">
      <c r="A109" s="37">
        <v>105</v>
      </c>
      <c r="B109" s="3" t="s">
        <v>1873</v>
      </c>
      <c r="C109" s="3">
        <v>2002</v>
      </c>
      <c r="D109" s="3" t="s">
        <v>1537</v>
      </c>
      <c r="E109" s="3">
        <v>1</v>
      </c>
      <c r="F109" s="3"/>
      <c r="G109" s="3">
        <v>1</v>
      </c>
      <c r="H109" s="3"/>
      <c r="I109" s="3"/>
      <c r="J109" s="3"/>
      <c r="K109" s="3"/>
      <c r="L109" s="3"/>
      <c r="M109" s="3"/>
      <c r="N109" s="3"/>
      <c r="O109" s="3"/>
      <c r="P109" s="129">
        <f>SUM(E109:O109)</f>
        <v>2</v>
      </c>
      <c r="Q109" s="162"/>
    </row>
    <row r="110" spans="1:17" ht="26.25" thickBot="1">
      <c r="A110" s="37">
        <v>106</v>
      </c>
      <c r="B110" s="3" t="s">
        <v>1882</v>
      </c>
      <c r="C110" s="3">
        <v>2002</v>
      </c>
      <c r="D110" s="3" t="s">
        <v>1551</v>
      </c>
      <c r="E110" s="3">
        <v>1</v>
      </c>
      <c r="F110" s="3">
        <v>1</v>
      </c>
      <c r="G110" s="3"/>
      <c r="H110" s="3"/>
      <c r="I110" s="3"/>
      <c r="J110" s="3"/>
      <c r="K110" s="3"/>
      <c r="L110" s="3"/>
      <c r="M110" s="3"/>
      <c r="N110" s="3"/>
      <c r="O110" s="3"/>
      <c r="P110" s="129">
        <f>SUM(E110:O110)</f>
        <v>2</v>
      </c>
      <c r="Q110" s="162"/>
    </row>
    <row r="111" spans="1:17" ht="13.5" thickBot="1">
      <c r="A111" s="37">
        <v>107</v>
      </c>
      <c r="B111" s="3" t="s">
        <v>1884</v>
      </c>
      <c r="C111" s="3">
        <v>2002</v>
      </c>
      <c r="D111" s="3" t="s">
        <v>1537</v>
      </c>
      <c r="E111" s="3">
        <v>1</v>
      </c>
      <c r="F111" s="3">
        <v>1</v>
      </c>
      <c r="G111" s="3"/>
      <c r="H111" s="3"/>
      <c r="I111" s="3"/>
      <c r="J111" s="3"/>
      <c r="K111" s="3"/>
      <c r="L111" s="3"/>
      <c r="M111" s="3"/>
      <c r="N111" s="3"/>
      <c r="O111" s="3"/>
      <c r="P111" s="129">
        <f>SUM(E111:O111)</f>
        <v>2</v>
      </c>
      <c r="Q111" s="162"/>
    </row>
    <row r="112" spans="1:17" ht="26.25" thickBot="1">
      <c r="A112" s="37">
        <v>108</v>
      </c>
      <c r="B112" s="13" t="s">
        <v>760</v>
      </c>
      <c r="C112" s="130">
        <v>2002</v>
      </c>
      <c r="D112" s="13" t="s">
        <v>1526</v>
      </c>
      <c r="E112" s="130"/>
      <c r="F112" s="130"/>
      <c r="G112" s="130"/>
      <c r="H112" s="130"/>
      <c r="I112" s="130">
        <v>1</v>
      </c>
      <c r="J112" s="130">
        <v>1</v>
      </c>
      <c r="K112" s="130"/>
      <c r="L112" s="130"/>
      <c r="M112" s="130"/>
      <c r="N112" s="130"/>
      <c r="O112" s="130"/>
      <c r="P112" s="129">
        <v>2</v>
      </c>
      <c r="Q112" s="162"/>
    </row>
    <row r="113" spans="1:17" ht="26.25" thickBot="1">
      <c r="A113" s="37">
        <v>109</v>
      </c>
      <c r="B113" s="13" t="s">
        <v>1910</v>
      </c>
      <c r="C113" s="133">
        <v>2001</v>
      </c>
      <c r="D113" s="13" t="s">
        <v>1906</v>
      </c>
      <c r="E113" s="130"/>
      <c r="F113" s="130">
        <v>1</v>
      </c>
      <c r="G113" s="130"/>
      <c r="H113" s="130">
        <v>1</v>
      </c>
      <c r="I113" s="130"/>
      <c r="J113" s="130"/>
      <c r="K113" s="130"/>
      <c r="L113" s="130"/>
      <c r="M113" s="130"/>
      <c r="N113" s="130"/>
      <c r="O113" s="130"/>
      <c r="P113" s="129">
        <f t="shared" ref="P113:P121" si="4">SUM(E113:O113)</f>
        <v>2</v>
      </c>
      <c r="Q113" s="162"/>
    </row>
    <row r="114" spans="1:17" ht="13.5" thickBot="1">
      <c r="A114" s="37">
        <v>110</v>
      </c>
      <c r="B114" s="3" t="s">
        <v>1927</v>
      </c>
      <c r="C114" s="3">
        <v>2001</v>
      </c>
      <c r="D114" s="3" t="s">
        <v>1578</v>
      </c>
      <c r="E114" s="3"/>
      <c r="F114" s="3">
        <v>1</v>
      </c>
      <c r="G114" s="3"/>
      <c r="H114" s="3">
        <v>1</v>
      </c>
      <c r="I114" s="3"/>
      <c r="J114" s="3"/>
      <c r="K114" s="3"/>
      <c r="L114" s="3"/>
      <c r="M114" s="3"/>
      <c r="N114" s="3"/>
      <c r="O114" s="3"/>
      <c r="P114" s="129">
        <f t="shared" si="4"/>
        <v>2</v>
      </c>
      <c r="Q114" s="162"/>
    </row>
    <row r="115" spans="1:17" ht="26.25" thickBot="1">
      <c r="A115" s="37">
        <v>111</v>
      </c>
      <c r="B115" s="3" t="s">
        <v>1951</v>
      </c>
      <c r="C115" s="3"/>
      <c r="D115" s="3" t="s">
        <v>1952</v>
      </c>
      <c r="E115" s="3"/>
      <c r="F115" s="3"/>
      <c r="G115" s="3">
        <v>1</v>
      </c>
      <c r="H115" s="3">
        <v>1</v>
      </c>
      <c r="I115" s="3"/>
      <c r="J115" s="3"/>
      <c r="K115" s="3"/>
      <c r="L115" s="3"/>
      <c r="M115" s="3"/>
      <c r="N115" s="3"/>
      <c r="O115" s="3"/>
      <c r="P115" s="129">
        <f t="shared" si="4"/>
        <v>2</v>
      </c>
      <c r="Q115" s="162"/>
    </row>
    <row r="116" spans="1:17" ht="13.5" thickBot="1">
      <c r="A116" s="37">
        <v>112</v>
      </c>
      <c r="B116" s="3" t="s">
        <v>1960</v>
      </c>
      <c r="C116" s="3"/>
      <c r="D116" s="3" t="s">
        <v>1526</v>
      </c>
      <c r="E116" s="3"/>
      <c r="F116" s="3"/>
      <c r="G116" s="3">
        <v>1</v>
      </c>
      <c r="H116" s="3">
        <v>1</v>
      </c>
      <c r="I116" s="3"/>
      <c r="J116" s="3"/>
      <c r="K116" s="3"/>
      <c r="L116" s="3"/>
      <c r="M116" s="3"/>
      <c r="N116" s="3"/>
      <c r="O116" s="3"/>
      <c r="P116" s="129">
        <f t="shared" si="4"/>
        <v>2</v>
      </c>
      <c r="Q116" s="162"/>
    </row>
    <row r="117" spans="1:17" ht="13.5" thickBot="1">
      <c r="A117" s="37">
        <v>113</v>
      </c>
      <c r="B117" s="3" t="s">
        <v>1874</v>
      </c>
      <c r="C117" s="3">
        <v>2001</v>
      </c>
      <c r="D117" s="3" t="s">
        <v>1537</v>
      </c>
      <c r="E117" s="3">
        <v>1</v>
      </c>
      <c r="F117" s="3"/>
      <c r="G117" s="3"/>
      <c r="H117" s="3"/>
      <c r="I117" s="3"/>
      <c r="J117" s="3"/>
      <c r="K117" s="3"/>
      <c r="L117" s="3">
        <v>1</v>
      </c>
      <c r="M117" s="3"/>
      <c r="N117" s="3"/>
      <c r="O117" s="3"/>
      <c r="P117" s="129">
        <f t="shared" si="4"/>
        <v>2</v>
      </c>
      <c r="Q117" s="162"/>
    </row>
    <row r="118" spans="1:17" ht="13.5" thickBot="1">
      <c r="A118" s="37">
        <v>114</v>
      </c>
      <c r="B118" s="3" t="s">
        <v>1877</v>
      </c>
      <c r="C118" s="3">
        <v>2001</v>
      </c>
      <c r="D118" s="3" t="s">
        <v>1526</v>
      </c>
      <c r="E118" s="3">
        <v>1</v>
      </c>
      <c r="F118" s="3"/>
      <c r="G118" s="3"/>
      <c r="H118" s="3"/>
      <c r="I118" s="3"/>
      <c r="J118" s="3"/>
      <c r="K118" s="3"/>
      <c r="L118" s="3">
        <v>1</v>
      </c>
      <c r="M118" s="3"/>
      <c r="N118" s="3"/>
      <c r="O118" s="3"/>
      <c r="P118" s="129">
        <f t="shared" si="4"/>
        <v>2</v>
      </c>
      <c r="Q118" s="162"/>
    </row>
    <row r="119" spans="1:17" ht="26.25" thickBot="1">
      <c r="A119" s="37">
        <v>115</v>
      </c>
      <c r="B119" s="13" t="s">
        <v>1917</v>
      </c>
      <c r="C119" s="130">
        <v>2002</v>
      </c>
      <c r="D119" s="13" t="s">
        <v>1580</v>
      </c>
      <c r="E119" s="130"/>
      <c r="F119" s="130">
        <v>1</v>
      </c>
      <c r="G119" s="130"/>
      <c r="H119" s="130"/>
      <c r="I119" s="130"/>
      <c r="J119" s="130"/>
      <c r="K119" s="130"/>
      <c r="L119" s="130"/>
      <c r="M119" s="130"/>
      <c r="N119" s="130"/>
      <c r="O119" s="130">
        <v>1</v>
      </c>
      <c r="P119" s="129">
        <f t="shared" si="4"/>
        <v>2</v>
      </c>
      <c r="Q119" s="162"/>
    </row>
    <row r="120" spans="1:17" ht="26.25" thickBot="1">
      <c r="A120" s="37">
        <v>116</v>
      </c>
      <c r="B120" s="3" t="s">
        <v>1922</v>
      </c>
      <c r="C120" s="3">
        <v>2001</v>
      </c>
      <c r="D120" s="3" t="s">
        <v>1906</v>
      </c>
      <c r="E120" s="3"/>
      <c r="F120" s="3">
        <v>1</v>
      </c>
      <c r="G120" s="3"/>
      <c r="H120" s="3"/>
      <c r="I120" s="3"/>
      <c r="J120" s="3"/>
      <c r="K120" s="3">
        <v>1</v>
      </c>
      <c r="L120" s="3"/>
      <c r="M120" s="3"/>
      <c r="N120" s="3"/>
      <c r="O120" s="130"/>
      <c r="P120" s="129">
        <f t="shared" si="4"/>
        <v>2</v>
      </c>
      <c r="Q120" s="162"/>
    </row>
    <row r="121" spans="1:17" ht="26.25" thickBot="1">
      <c r="A121" s="37">
        <v>117</v>
      </c>
      <c r="B121" s="3" t="s">
        <v>1955</v>
      </c>
      <c r="C121" s="3"/>
      <c r="D121" s="3" t="s">
        <v>1597</v>
      </c>
      <c r="E121" s="3"/>
      <c r="F121" s="3"/>
      <c r="G121" s="3">
        <v>1</v>
      </c>
      <c r="H121" s="3"/>
      <c r="I121" s="3"/>
      <c r="J121" s="3"/>
      <c r="K121" s="3"/>
      <c r="L121" s="3"/>
      <c r="M121" s="3"/>
      <c r="N121" s="3">
        <v>1</v>
      </c>
      <c r="O121" s="3"/>
      <c r="P121" s="129">
        <f t="shared" si="4"/>
        <v>2</v>
      </c>
      <c r="Q121" s="162"/>
    </row>
    <row r="122" spans="1:17" ht="13.5" thickBot="1">
      <c r="A122" s="37">
        <v>118</v>
      </c>
      <c r="B122" s="13" t="s">
        <v>757</v>
      </c>
      <c r="C122" s="130">
        <v>2002</v>
      </c>
      <c r="D122" s="13" t="s">
        <v>1606</v>
      </c>
      <c r="E122" s="130"/>
      <c r="F122" s="130"/>
      <c r="G122" s="130"/>
      <c r="H122" s="130"/>
      <c r="I122" s="130"/>
      <c r="J122" s="130">
        <v>1</v>
      </c>
      <c r="K122" s="130"/>
      <c r="L122" s="130"/>
      <c r="M122" s="130"/>
      <c r="N122" s="130"/>
      <c r="O122" s="130">
        <v>1</v>
      </c>
      <c r="P122" s="129">
        <v>2</v>
      </c>
      <c r="Q122" s="162"/>
    </row>
    <row r="123" spans="1:17" ht="13.5" thickBot="1">
      <c r="A123" s="37">
        <v>19</v>
      </c>
      <c r="B123" s="13" t="s">
        <v>758</v>
      </c>
      <c r="C123" s="130">
        <v>2001</v>
      </c>
      <c r="D123" s="13" t="s">
        <v>1606</v>
      </c>
      <c r="E123" s="130"/>
      <c r="F123" s="130"/>
      <c r="G123" s="130"/>
      <c r="H123" s="130"/>
      <c r="I123" s="130"/>
      <c r="J123" s="130">
        <v>1</v>
      </c>
      <c r="K123" s="130"/>
      <c r="L123" s="130"/>
      <c r="M123" s="130"/>
      <c r="N123" s="130"/>
      <c r="O123" s="130">
        <v>1</v>
      </c>
      <c r="P123" s="129">
        <v>2</v>
      </c>
      <c r="Q123" s="162"/>
    </row>
    <row r="124" spans="1:17" ht="26.25" thickBot="1">
      <c r="A124" s="37">
        <v>120</v>
      </c>
      <c r="B124" s="13" t="s">
        <v>904</v>
      </c>
      <c r="C124" s="133">
        <v>2002</v>
      </c>
      <c r="D124" s="13" t="s">
        <v>1551</v>
      </c>
      <c r="E124" s="130"/>
      <c r="F124" s="130"/>
      <c r="G124" s="130"/>
      <c r="H124" s="130">
        <v>1</v>
      </c>
      <c r="I124" s="130"/>
      <c r="J124" s="130"/>
      <c r="K124" s="130"/>
      <c r="L124" s="130">
        <v>1</v>
      </c>
      <c r="M124" s="130"/>
      <c r="N124" s="130"/>
      <c r="O124" s="130"/>
      <c r="P124" s="129">
        <v>2</v>
      </c>
      <c r="Q124" s="162"/>
    </row>
    <row r="125" spans="1:17" ht="13.5" thickBot="1">
      <c r="A125" s="37">
        <v>121</v>
      </c>
      <c r="B125" s="13" t="s">
        <v>1266</v>
      </c>
      <c r="C125" s="130">
        <v>2001</v>
      </c>
      <c r="D125" s="13" t="s">
        <v>1526</v>
      </c>
      <c r="E125" s="130"/>
      <c r="F125" s="130"/>
      <c r="G125" s="130"/>
      <c r="H125" s="130"/>
      <c r="I125" s="130"/>
      <c r="J125" s="130"/>
      <c r="K125" s="130">
        <v>1</v>
      </c>
      <c r="L125" s="130">
        <v>1</v>
      </c>
      <c r="M125" s="130"/>
      <c r="N125" s="130"/>
      <c r="O125" s="130"/>
      <c r="P125" s="129">
        <v>2</v>
      </c>
      <c r="Q125" s="162"/>
    </row>
    <row r="126" spans="1:17" ht="13.5" thickBot="1">
      <c r="A126" s="37">
        <v>123</v>
      </c>
      <c r="B126" s="6" t="s">
        <v>453</v>
      </c>
      <c r="C126" s="130" t="s">
        <v>453</v>
      </c>
      <c r="D126" s="13" t="s">
        <v>453</v>
      </c>
      <c r="E126" s="130"/>
      <c r="F126" s="130"/>
      <c r="G126" s="130"/>
      <c r="H126" s="130"/>
      <c r="I126" s="130"/>
      <c r="J126" s="130"/>
      <c r="K126" s="130"/>
      <c r="L126" s="130">
        <v>1</v>
      </c>
      <c r="M126" s="130"/>
      <c r="N126" s="130">
        <v>1</v>
      </c>
      <c r="O126" s="130"/>
      <c r="P126" s="129">
        <v>2</v>
      </c>
      <c r="Q126" s="162"/>
    </row>
    <row r="127" spans="1:17" ht="13.5" thickBot="1">
      <c r="A127" s="37">
        <v>124</v>
      </c>
      <c r="B127" s="13" t="s">
        <v>1531</v>
      </c>
      <c r="C127" s="133"/>
      <c r="D127" s="13" t="s">
        <v>1578</v>
      </c>
      <c r="E127" s="130"/>
      <c r="F127" s="130"/>
      <c r="G127" s="130">
        <v>0</v>
      </c>
      <c r="H127" s="130"/>
      <c r="I127" s="130">
        <v>1</v>
      </c>
      <c r="J127" s="130"/>
      <c r="K127" s="130"/>
      <c r="L127" s="130"/>
      <c r="M127" s="130"/>
      <c r="N127" s="130"/>
      <c r="O127" s="130"/>
      <c r="P127" s="129">
        <f t="shared" ref="P127:P172" si="5">SUM(E127:O127)</f>
        <v>1</v>
      </c>
      <c r="Q127" s="162"/>
    </row>
    <row r="128" spans="1:17" ht="26.25" thickBot="1">
      <c r="A128" s="37">
        <v>125</v>
      </c>
      <c r="B128" s="13" t="s">
        <v>1869</v>
      </c>
      <c r="C128" s="133">
        <v>2001</v>
      </c>
      <c r="D128" s="13" t="s">
        <v>1530</v>
      </c>
      <c r="E128" s="130">
        <v>1</v>
      </c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29">
        <f t="shared" si="5"/>
        <v>1</v>
      </c>
      <c r="Q128" s="162"/>
    </row>
    <row r="129" spans="1:17" ht="13.5" thickBot="1">
      <c r="A129" s="37">
        <v>126</v>
      </c>
      <c r="B129" s="3" t="s">
        <v>1871</v>
      </c>
      <c r="C129" s="3">
        <v>2001</v>
      </c>
      <c r="D129" s="3" t="s">
        <v>1778</v>
      </c>
      <c r="E129" s="3">
        <v>1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129">
        <f t="shared" si="5"/>
        <v>1</v>
      </c>
      <c r="Q129" s="162"/>
    </row>
    <row r="130" spans="1:17" ht="13.5" thickBot="1">
      <c r="A130" s="37">
        <v>127</v>
      </c>
      <c r="B130" s="3" t="s">
        <v>1872</v>
      </c>
      <c r="C130" s="3">
        <v>2001</v>
      </c>
      <c r="D130" s="3" t="s">
        <v>1778</v>
      </c>
      <c r="E130" s="3">
        <v>1</v>
      </c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129">
        <f t="shared" si="5"/>
        <v>1</v>
      </c>
      <c r="Q130" s="162"/>
    </row>
    <row r="131" spans="1:17" ht="13.5" thickBot="1">
      <c r="A131" s="37">
        <v>128</v>
      </c>
      <c r="B131" s="3" t="s">
        <v>1876</v>
      </c>
      <c r="C131" s="3">
        <v>2001</v>
      </c>
      <c r="D131" s="3" t="s">
        <v>1772</v>
      </c>
      <c r="E131" s="3">
        <v>1</v>
      </c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129">
        <f t="shared" si="5"/>
        <v>1</v>
      </c>
      <c r="Q131" s="162"/>
    </row>
    <row r="132" spans="1:17" ht="13.5" thickBot="1">
      <c r="A132" s="37">
        <v>129</v>
      </c>
      <c r="B132" s="3" t="s">
        <v>1878</v>
      </c>
      <c r="C132" s="3">
        <v>2001</v>
      </c>
      <c r="D132" s="3" t="s">
        <v>1526</v>
      </c>
      <c r="E132" s="3">
        <v>1</v>
      </c>
      <c r="F132" s="3"/>
      <c r="G132" s="3"/>
      <c r="H132" s="3"/>
      <c r="I132" s="3"/>
      <c r="J132" s="3"/>
      <c r="K132" s="3"/>
      <c r="L132" s="3"/>
      <c r="M132" s="3"/>
      <c r="N132" s="3"/>
      <c r="O132" s="31"/>
      <c r="P132" s="129">
        <f t="shared" si="5"/>
        <v>1</v>
      </c>
      <c r="Q132" s="162"/>
    </row>
    <row r="133" spans="1:17" ht="26.25" thickBot="1">
      <c r="A133" s="37">
        <v>130</v>
      </c>
      <c r="B133" s="13" t="s">
        <v>1880</v>
      </c>
      <c r="C133" s="133">
        <v>2001</v>
      </c>
      <c r="D133" s="13" t="s">
        <v>1530</v>
      </c>
      <c r="E133" s="130">
        <v>1</v>
      </c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29">
        <f t="shared" si="5"/>
        <v>1</v>
      </c>
      <c r="Q133" s="162"/>
    </row>
    <row r="134" spans="1:17" ht="26.25" thickBot="1">
      <c r="A134" s="37">
        <v>131</v>
      </c>
      <c r="B134" s="3" t="s">
        <v>1881</v>
      </c>
      <c r="C134" s="3">
        <v>2001</v>
      </c>
      <c r="D134" s="3" t="s">
        <v>1530</v>
      </c>
      <c r="E134" s="3">
        <v>1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129">
        <f t="shared" si="5"/>
        <v>1</v>
      </c>
      <c r="Q134" s="162"/>
    </row>
    <row r="135" spans="1:17" ht="26.25" thickBot="1">
      <c r="A135" s="37">
        <v>132</v>
      </c>
      <c r="B135" s="13" t="s">
        <v>1883</v>
      </c>
      <c r="C135" s="133">
        <v>2002</v>
      </c>
      <c r="D135" s="13" t="s">
        <v>1530</v>
      </c>
      <c r="E135" s="130">
        <v>1</v>
      </c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29">
        <f t="shared" si="5"/>
        <v>1</v>
      </c>
      <c r="Q135" s="162"/>
    </row>
    <row r="136" spans="1:17" ht="26.25" thickBot="1">
      <c r="A136" s="37">
        <v>133</v>
      </c>
      <c r="B136" s="3" t="s">
        <v>1886</v>
      </c>
      <c r="C136" s="3">
        <v>2002</v>
      </c>
      <c r="D136" s="3" t="s">
        <v>1530</v>
      </c>
      <c r="E136" s="3">
        <v>1</v>
      </c>
      <c r="F136" s="3"/>
      <c r="G136" s="3"/>
      <c r="H136" s="3"/>
      <c r="I136" s="3"/>
      <c r="J136" s="3"/>
      <c r="K136" s="3"/>
      <c r="L136" s="3"/>
      <c r="M136" s="3"/>
      <c r="N136" s="3"/>
      <c r="O136" s="130"/>
      <c r="P136" s="129">
        <f t="shared" si="5"/>
        <v>1</v>
      </c>
      <c r="Q136" s="162"/>
    </row>
    <row r="137" spans="1:17" ht="26.25" thickBot="1">
      <c r="A137" s="37">
        <v>134</v>
      </c>
      <c r="B137" s="3" t="s">
        <v>1887</v>
      </c>
      <c r="C137" s="3">
        <v>2001</v>
      </c>
      <c r="D137" s="3" t="s">
        <v>1530</v>
      </c>
      <c r="E137" s="3">
        <v>1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129">
        <f t="shared" si="5"/>
        <v>1</v>
      </c>
      <c r="Q137" s="162"/>
    </row>
    <row r="138" spans="1:17" ht="13.5" thickBot="1">
      <c r="A138" s="37">
        <v>135</v>
      </c>
      <c r="B138" s="3" t="s">
        <v>1891</v>
      </c>
      <c r="C138" s="3">
        <v>2002</v>
      </c>
      <c r="D138" s="3" t="s">
        <v>1526</v>
      </c>
      <c r="E138" s="3">
        <v>1</v>
      </c>
      <c r="F138" s="3"/>
      <c r="G138" s="3"/>
      <c r="H138" s="3"/>
      <c r="I138" s="3"/>
      <c r="J138" s="3"/>
      <c r="K138" s="3"/>
      <c r="L138" s="31"/>
      <c r="M138" s="3"/>
      <c r="N138" s="3"/>
      <c r="O138" s="3"/>
      <c r="P138" s="129">
        <f t="shared" si="5"/>
        <v>1</v>
      </c>
      <c r="Q138" s="162"/>
    </row>
    <row r="139" spans="1:17" ht="13.5" thickBot="1">
      <c r="A139" s="37">
        <v>136</v>
      </c>
      <c r="B139" s="3" t="s">
        <v>1892</v>
      </c>
      <c r="C139" s="3">
        <v>2001</v>
      </c>
      <c r="D139" s="3" t="s">
        <v>1526</v>
      </c>
      <c r="E139" s="3">
        <v>1</v>
      </c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129">
        <f t="shared" si="5"/>
        <v>1</v>
      </c>
      <c r="Q139" s="162"/>
    </row>
    <row r="140" spans="1:17" ht="13.5" thickBot="1">
      <c r="A140" s="37">
        <v>137</v>
      </c>
      <c r="B140" s="3" t="s">
        <v>1893</v>
      </c>
      <c r="C140" s="3">
        <v>2002</v>
      </c>
      <c r="D140" s="3" t="s">
        <v>1526</v>
      </c>
      <c r="E140" s="3">
        <v>1</v>
      </c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129">
        <f t="shared" si="5"/>
        <v>1</v>
      </c>
      <c r="Q140" s="162"/>
    </row>
    <row r="141" spans="1:17" ht="13.5" thickBot="1">
      <c r="A141" s="37">
        <v>138</v>
      </c>
      <c r="B141" s="13" t="s">
        <v>1608</v>
      </c>
      <c r="C141" s="130"/>
      <c r="D141" s="13" t="s">
        <v>1602</v>
      </c>
      <c r="E141" s="130"/>
      <c r="F141" s="130"/>
      <c r="G141" s="130">
        <v>1</v>
      </c>
      <c r="H141" s="130"/>
      <c r="I141" s="130"/>
      <c r="J141" s="130"/>
      <c r="K141" s="130"/>
      <c r="L141" s="130"/>
      <c r="M141" s="130"/>
      <c r="N141" s="130"/>
      <c r="O141" s="130"/>
      <c r="P141" s="129">
        <f t="shared" si="5"/>
        <v>1</v>
      </c>
      <c r="Q141" s="162"/>
    </row>
    <row r="142" spans="1:17" ht="13.5" thickBot="1">
      <c r="A142" s="37">
        <v>139</v>
      </c>
      <c r="B142" s="13" t="s">
        <v>1609</v>
      </c>
      <c r="C142" s="133"/>
      <c r="D142" s="13" t="s">
        <v>1526</v>
      </c>
      <c r="E142" s="130"/>
      <c r="F142" s="130"/>
      <c r="G142" s="130">
        <v>1</v>
      </c>
      <c r="H142" s="130"/>
      <c r="I142" s="130"/>
      <c r="J142" s="130"/>
      <c r="K142" s="130"/>
      <c r="L142" s="130"/>
      <c r="M142" s="130"/>
      <c r="N142" s="130"/>
      <c r="O142" s="130"/>
      <c r="P142" s="129">
        <f t="shared" si="5"/>
        <v>1</v>
      </c>
      <c r="Q142" s="162"/>
    </row>
    <row r="143" spans="1:17" ht="13.5" thickBot="1">
      <c r="A143" s="37">
        <v>140</v>
      </c>
      <c r="B143" s="3" t="s">
        <v>1610</v>
      </c>
      <c r="C143" s="3"/>
      <c r="D143" s="3" t="s">
        <v>1602</v>
      </c>
      <c r="E143" s="3"/>
      <c r="F143" s="3"/>
      <c r="G143" s="3">
        <v>1</v>
      </c>
      <c r="H143" s="3"/>
      <c r="I143" s="3"/>
      <c r="J143" s="3"/>
      <c r="K143" s="3"/>
      <c r="L143" s="3"/>
      <c r="M143" s="3"/>
      <c r="N143" s="3"/>
      <c r="O143" s="3"/>
      <c r="P143" s="129">
        <f t="shared" si="5"/>
        <v>1</v>
      </c>
      <c r="Q143" s="162"/>
    </row>
    <row r="144" spans="1:17" ht="26.25" thickBot="1">
      <c r="A144" s="37">
        <v>141</v>
      </c>
      <c r="B144" s="13" t="s">
        <v>1558</v>
      </c>
      <c r="C144" s="133"/>
      <c r="D144" s="13" t="s">
        <v>1534</v>
      </c>
      <c r="E144" s="130"/>
      <c r="F144" s="130"/>
      <c r="G144" s="130">
        <v>1</v>
      </c>
      <c r="H144" s="130"/>
      <c r="I144" s="130"/>
      <c r="J144" s="130"/>
      <c r="K144" s="130"/>
      <c r="L144" s="130"/>
      <c r="M144" s="130"/>
      <c r="N144" s="130"/>
      <c r="O144" s="130"/>
      <c r="P144" s="129">
        <f t="shared" si="5"/>
        <v>1</v>
      </c>
      <c r="Q144" s="162"/>
    </row>
    <row r="145" spans="1:17" ht="26.25" thickBot="1">
      <c r="A145" s="37">
        <v>142</v>
      </c>
      <c r="B145" s="3" t="s">
        <v>1894</v>
      </c>
      <c r="C145" s="3"/>
      <c r="D145" s="3" t="s">
        <v>1602</v>
      </c>
      <c r="E145" s="3"/>
      <c r="F145" s="3"/>
      <c r="G145" s="3">
        <v>1</v>
      </c>
      <c r="H145" s="3"/>
      <c r="I145" s="3"/>
      <c r="J145" s="3"/>
      <c r="K145" s="3"/>
      <c r="L145" s="3"/>
      <c r="M145" s="3"/>
      <c r="N145" s="3"/>
      <c r="O145" s="3"/>
      <c r="P145" s="129">
        <f t="shared" si="5"/>
        <v>1</v>
      </c>
      <c r="Q145" s="162"/>
    </row>
    <row r="146" spans="1:17" ht="26.25" thickBot="1">
      <c r="A146" s="37">
        <v>143</v>
      </c>
      <c r="B146" s="13" t="s">
        <v>1588</v>
      </c>
      <c r="C146" s="133"/>
      <c r="D146" s="13" t="s">
        <v>1534</v>
      </c>
      <c r="E146" s="130"/>
      <c r="F146" s="130"/>
      <c r="G146" s="130">
        <v>1</v>
      </c>
      <c r="H146" s="130"/>
      <c r="I146" s="130"/>
      <c r="J146" s="130"/>
      <c r="K146" s="130"/>
      <c r="L146" s="130"/>
      <c r="M146" s="130"/>
      <c r="N146" s="130"/>
      <c r="O146" s="130"/>
      <c r="P146" s="129">
        <f t="shared" si="5"/>
        <v>1</v>
      </c>
      <c r="Q146" s="162"/>
    </row>
    <row r="147" spans="1:17" ht="26.25" thickBot="1">
      <c r="A147" s="37">
        <v>144</v>
      </c>
      <c r="B147" s="3" t="s">
        <v>1592</v>
      </c>
      <c r="C147" s="3"/>
      <c r="D147" s="3" t="s">
        <v>1534</v>
      </c>
      <c r="E147" s="3"/>
      <c r="F147" s="3"/>
      <c r="G147" s="3">
        <v>1</v>
      </c>
      <c r="H147" s="3"/>
      <c r="I147" s="3"/>
      <c r="J147" s="3"/>
      <c r="K147" s="3"/>
      <c r="L147" s="3"/>
      <c r="M147" s="3"/>
      <c r="N147" s="3"/>
      <c r="O147" s="3"/>
      <c r="P147" s="129">
        <f t="shared" si="5"/>
        <v>1</v>
      </c>
      <c r="Q147" s="162"/>
    </row>
    <row r="148" spans="1:17" ht="13.5" thickBot="1">
      <c r="A148" s="37">
        <v>145</v>
      </c>
      <c r="B148" s="13" t="s">
        <v>1895</v>
      </c>
      <c r="C148" s="130"/>
      <c r="D148" s="13" t="s">
        <v>1526</v>
      </c>
      <c r="E148" s="130"/>
      <c r="F148" s="130"/>
      <c r="G148" s="130">
        <v>1</v>
      </c>
      <c r="H148" s="130"/>
      <c r="I148" s="130"/>
      <c r="J148" s="130"/>
      <c r="K148" s="130"/>
      <c r="L148" s="130"/>
      <c r="M148" s="130"/>
      <c r="N148" s="130"/>
      <c r="O148" s="130"/>
      <c r="P148" s="129">
        <f t="shared" si="5"/>
        <v>1</v>
      </c>
      <c r="Q148" s="162"/>
    </row>
    <row r="149" spans="1:17" ht="13.5" thickBot="1">
      <c r="A149" s="37">
        <v>146</v>
      </c>
      <c r="B149" s="3" t="s">
        <v>1612</v>
      </c>
      <c r="C149" s="3"/>
      <c r="D149" s="3" t="s">
        <v>1602</v>
      </c>
      <c r="E149" s="3"/>
      <c r="F149" s="3"/>
      <c r="G149" s="3">
        <v>1</v>
      </c>
      <c r="H149" s="3"/>
      <c r="I149" s="3"/>
      <c r="J149" s="3"/>
      <c r="K149" s="3"/>
      <c r="L149" s="3"/>
      <c r="M149" s="3"/>
      <c r="N149" s="3"/>
      <c r="O149" s="3"/>
      <c r="P149" s="129">
        <f t="shared" si="5"/>
        <v>1</v>
      </c>
      <c r="Q149" s="162"/>
    </row>
    <row r="150" spans="1:17" ht="13.5" thickBot="1">
      <c r="A150" s="37">
        <v>147</v>
      </c>
      <c r="B150" s="3" t="s">
        <v>1613</v>
      </c>
      <c r="C150" s="3"/>
      <c r="D150" s="3" t="s">
        <v>1602</v>
      </c>
      <c r="E150" s="3"/>
      <c r="F150" s="3"/>
      <c r="G150" s="3">
        <v>1</v>
      </c>
      <c r="H150" s="3"/>
      <c r="I150" s="3"/>
      <c r="J150" s="3"/>
      <c r="K150" s="3"/>
      <c r="L150" s="3"/>
      <c r="M150" s="3"/>
      <c r="N150" s="3"/>
      <c r="O150" s="3"/>
      <c r="P150" s="129">
        <f t="shared" si="5"/>
        <v>1</v>
      </c>
      <c r="Q150" s="162"/>
    </row>
    <row r="151" spans="1:17" ht="26.25" thickBot="1">
      <c r="A151" s="37">
        <v>148</v>
      </c>
      <c r="B151" s="3" t="s">
        <v>1896</v>
      </c>
      <c r="C151" s="3"/>
      <c r="D151" s="3" t="s">
        <v>1534</v>
      </c>
      <c r="E151" s="3"/>
      <c r="F151" s="3"/>
      <c r="G151" s="3">
        <v>1</v>
      </c>
      <c r="H151" s="3"/>
      <c r="I151" s="3"/>
      <c r="J151" s="3"/>
      <c r="K151" s="3"/>
      <c r="L151" s="3"/>
      <c r="M151" s="3"/>
      <c r="N151" s="3"/>
      <c r="O151" s="3"/>
      <c r="P151" s="129">
        <f t="shared" si="5"/>
        <v>1</v>
      </c>
      <c r="Q151" s="162"/>
    </row>
    <row r="152" spans="1:17" ht="26.25" thickBot="1">
      <c r="A152" s="37">
        <v>149</v>
      </c>
      <c r="B152" s="13" t="s">
        <v>1614</v>
      </c>
      <c r="C152" s="130"/>
      <c r="D152" s="13" t="s">
        <v>1602</v>
      </c>
      <c r="E152" s="130"/>
      <c r="F152" s="130"/>
      <c r="G152" s="130">
        <v>1</v>
      </c>
      <c r="H152" s="130"/>
      <c r="I152" s="130"/>
      <c r="J152" s="130"/>
      <c r="K152" s="130"/>
      <c r="L152" s="130"/>
      <c r="M152" s="130"/>
      <c r="N152" s="130"/>
      <c r="O152" s="130"/>
      <c r="P152" s="129">
        <f t="shared" si="5"/>
        <v>1</v>
      </c>
      <c r="Q152" s="162"/>
    </row>
    <row r="153" spans="1:17" ht="26.25" thickBot="1">
      <c r="A153" s="37">
        <v>150</v>
      </c>
      <c r="B153" s="13" t="s">
        <v>1909</v>
      </c>
      <c r="C153" s="130">
        <v>2001</v>
      </c>
      <c r="D153" s="13" t="s">
        <v>1530</v>
      </c>
      <c r="E153" s="130"/>
      <c r="F153" s="130">
        <v>1</v>
      </c>
      <c r="G153" s="130"/>
      <c r="H153" s="130"/>
      <c r="I153" s="130"/>
      <c r="J153" s="130"/>
      <c r="K153" s="130"/>
      <c r="L153" s="130"/>
      <c r="M153" s="130"/>
      <c r="N153" s="130"/>
      <c r="O153" s="130"/>
      <c r="P153" s="129">
        <f t="shared" si="5"/>
        <v>1</v>
      </c>
      <c r="Q153" s="162"/>
    </row>
    <row r="154" spans="1:17" ht="13.5" thickBot="1">
      <c r="A154" s="37">
        <v>151</v>
      </c>
      <c r="B154" s="3" t="s">
        <v>1911</v>
      </c>
      <c r="C154" s="3">
        <v>2001</v>
      </c>
      <c r="D154" s="3" t="s">
        <v>1526</v>
      </c>
      <c r="E154" s="3"/>
      <c r="F154" s="3">
        <v>1</v>
      </c>
      <c r="G154" s="3"/>
      <c r="H154" s="3"/>
      <c r="I154" s="3"/>
      <c r="J154" s="3"/>
      <c r="K154" s="3"/>
      <c r="L154" s="3"/>
      <c r="M154" s="3"/>
      <c r="N154" s="3"/>
      <c r="O154" s="3"/>
      <c r="P154" s="129">
        <f t="shared" si="5"/>
        <v>1</v>
      </c>
      <c r="Q154" s="162"/>
    </row>
    <row r="155" spans="1:17" ht="26.25" thickBot="1">
      <c r="A155" s="37">
        <v>152</v>
      </c>
      <c r="B155" s="13" t="s">
        <v>1913</v>
      </c>
      <c r="C155" s="130">
        <v>2002</v>
      </c>
      <c r="D155" s="13" t="s">
        <v>1580</v>
      </c>
      <c r="E155" s="130"/>
      <c r="F155" s="130">
        <v>1</v>
      </c>
      <c r="G155" s="130"/>
      <c r="H155" s="130"/>
      <c r="I155" s="130"/>
      <c r="J155" s="130"/>
      <c r="K155" s="130"/>
      <c r="L155" s="130"/>
      <c r="M155" s="130"/>
      <c r="N155" s="130"/>
      <c r="O155" s="130"/>
      <c r="P155" s="129">
        <f t="shared" si="5"/>
        <v>1</v>
      </c>
      <c r="Q155" s="162"/>
    </row>
    <row r="156" spans="1:17" ht="26.25" thickBot="1">
      <c r="A156" s="37">
        <v>153</v>
      </c>
      <c r="B156" s="13" t="s">
        <v>1914</v>
      </c>
      <c r="C156" s="133">
        <v>2002</v>
      </c>
      <c r="D156" s="13" t="s">
        <v>1580</v>
      </c>
      <c r="E156" s="130"/>
      <c r="F156" s="130">
        <v>1</v>
      </c>
      <c r="G156" s="130"/>
      <c r="H156" s="130"/>
      <c r="I156" s="130"/>
      <c r="J156" s="130"/>
      <c r="K156" s="130"/>
      <c r="L156" s="130"/>
      <c r="M156" s="130"/>
      <c r="N156" s="130"/>
      <c r="O156" s="130"/>
      <c r="P156" s="129">
        <f t="shared" si="5"/>
        <v>1</v>
      </c>
      <c r="Q156" s="162"/>
    </row>
    <row r="157" spans="1:17" ht="26.25" thickBot="1">
      <c r="A157" s="37">
        <v>154</v>
      </c>
      <c r="B157" s="3" t="s">
        <v>1921</v>
      </c>
      <c r="C157" s="3"/>
      <c r="D157" s="3" t="s">
        <v>1578</v>
      </c>
      <c r="E157" s="3"/>
      <c r="F157" s="3">
        <v>1</v>
      </c>
      <c r="G157" s="3"/>
      <c r="H157" s="3"/>
      <c r="I157" s="3"/>
      <c r="J157" s="3"/>
      <c r="K157" s="3"/>
      <c r="L157" s="3"/>
      <c r="M157" s="3"/>
      <c r="N157" s="3"/>
      <c r="O157" s="3"/>
      <c r="P157" s="129">
        <f t="shared" si="5"/>
        <v>1</v>
      </c>
      <c r="Q157" s="162"/>
    </row>
    <row r="158" spans="1:17" ht="13.5" thickBot="1">
      <c r="A158" s="37">
        <v>155</v>
      </c>
      <c r="B158" s="3" t="s">
        <v>1925</v>
      </c>
      <c r="C158" s="3">
        <v>2001</v>
      </c>
      <c r="D158" s="3" t="s">
        <v>1526</v>
      </c>
      <c r="E158" s="3"/>
      <c r="F158" s="3">
        <v>1</v>
      </c>
      <c r="G158" s="3"/>
      <c r="H158" s="3"/>
      <c r="I158" s="3"/>
      <c r="J158" s="3"/>
      <c r="K158" s="3"/>
      <c r="L158" s="3"/>
      <c r="M158" s="3"/>
      <c r="N158" s="3"/>
      <c r="O158" s="3"/>
      <c r="P158" s="129">
        <f t="shared" si="5"/>
        <v>1</v>
      </c>
      <c r="Q158" s="162"/>
    </row>
    <row r="159" spans="1:17" ht="26.25" thickBot="1">
      <c r="A159" s="37">
        <v>156</v>
      </c>
      <c r="B159" s="3" t="s">
        <v>1926</v>
      </c>
      <c r="C159" s="3">
        <v>2002</v>
      </c>
      <c r="D159" s="3" t="s">
        <v>1906</v>
      </c>
      <c r="E159" s="3"/>
      <c r="F159" s="3">
        <v>1</v>
      </c>
      <c r="G159" s="3"/>
      <c r="H159" s="3"/>
      <c r="I159" s="3"/>
      <c r="J159" s="3"/>
      <c r="K159" s="3"/>
      <c r="L159" s="3"/>
      <c r="M159" s="3"/>
      <c r="N159" s="3"/>
      <c r="O159" s="3"/>
      <c r="P159" s="129">
        <f t="shared" si="5"/>
        <v>1</v>
      </c>
      <c r="Q159" s="162"/>
    </row>
    <row r="160" spans="1:17" ht="26.25" thickBot="1">
      <c r="A160" s="37">
        <v>157</v>
      </c>
      <c r="B160" s="3" t="s">
        <v>1928</v>
      </c>
      <c r="C160" s="3">
        <v>2002</v>
      </c>
      <c r="D160" s="3" t="s">
        <v>1580</v>
      </c>
      <c r="E160" s="3"/>
      <c r="F160" s="3">
        <v>1</v>
      </c>
      <c r="G160" s="3"/>
      <c r="H160" s="3"/>
      <c r="I160" s="3"/>
      <c r="J160" s="3"/>
      <c r="K160" s="3"/>
      <c r="L160" s="3"/>
      <c r="M160" s="3"/>
      <c r="N160" s="3"/>
      <c r="O160" s="3"/>
      <c r="P160" s="129">
        <f t="shared" si="5"/>
        <v>1</v>
      </c>
      <c r="Q160" s="162"/>
    </row>
    <row r="161" spans="1:17" ht="13.5" thickBot="1">
      <c r="A161" s="37">
        <v>158</v>
      </c>
      <c r="B161" s="3" t="s">
        <v>1929</v>
      </c>
      <c r="C161" s="3">
        <v>2002</v>
      </c>
      <c r="D161" s="3" t="s">
        <v>1526</v>
      </c>
      <c r="E161" s="3"/>
      <c r="F161" s="3">
        <v>1</v>
      </c>
      <c r="G161" s="3"/>
      <c r="H161" s="3"/>
      <c r="I161" s="3"/>
      <c r="J161" s="3"/>
      <c r="K161" s="3"/>
      <c r="L161" s="3"/>
      <c r="M161" s="3"/>
      <c r="N161" s="3"/>
      <c r="O161" s="130"/>
      <c r="P161" s="129">
        <f t="shared" si="5"/>
        <v>1</v>
      </c>
      <c r="Q161" s="162"/>
    </row>
    <row r="162" spans="1:17" ht="13.5" thickBot="1">
      <c r="A162" s="37">
        <v>159</v>
      </c>
      <c r="B162" s="3" t="s">
        <v>1930</v>
      </c>
      <c r="C162" s="3">
        <v>2002</v>
      </c>
      <c r="D162" s="3" t="s">
        <v>1526</v>
      </c>
      <c r="E162" s="3"/>
      <c r="F162" s="3">
        <v>1</v>
      </c>
      <c r="G162" s="3"/>
      <c r="H162" s="3"/>
      <c r="I162" s="3"/>
      <c r="J162" s="3"/>
      <c r="K162" s="3"/>
      <c r="L162" s="3"/>
      <c r="M162" s="3"/>
      <c r="N162" s="3"/>
      <c r="O162" s="3"/>
      <c r="P162" s="129">
        <f t="shared" si="5"/>
        <v>1</v>
      </c>
      <c r="Q162" s="162"/>
    </row>
    <row r="163" spans="1:17" ht="13.5" thickBot="1">
      <c r="A163" s="37">
        <v>160</v>
      </c>
      <c r="B163" s="13" t="s">
        <v>1932</v>
      </c>
      <c r="C163" s="130">
        <v>2002</v>
      </c>
      <c r="D163" s="13" t="s">
        <v>1526</v>
      </c>
      <c r="E163" s="130"/>
      <c r="F163" s="130">
        <v>1</v>
      </c>
      <c r="G163" s="130"/>
      <c r="H163" s="130"/>
      <c r="I163" s="130"/>
      <c r="J163" s="130"/>
      <c r="K163" s="130"/>
      <c r="L163" s="130"/>
      <c r="M163" s="130"/>
      <c r="N163" s="130"/>
      <c r="O163" s="130"/>
      <c r="P163" s="129">
        <f t="shared" si="5"/>
        <v>1</v>
      </c>
      <c r="Q163" s="162"/>
    </row>
    <row r="164" spans="1:17" ht="26.25" thickBot="1">
      <c r="A164" s="37">
        <v>161</v>
      </c>
      <c r="B164" s="13" t="s">
        <v>1934</v>
      </c>
      <c r="C164" s="130">
        <v>2001</v>
      </c>
      <c r="D164" s="13" t="s">
        <v>1580</v>
      </c>
      <c r="E164" s="130"/>
      <c r="F164" s="130">
        <v>1</v>
      </c>
      <c r="G164" s="130"/>
      <c r="H164" s="130"/>
      <c r="I164" s="130"/>
      <c r="J164" s="130"/>
      <c r="K164" s="130"/>
      <c r="L164" s="130"/>
      <c r="M164" s="130"/>
      <c r="N164" s="130"/>
      <c r="O164" s="130"/>
      <c r="P164" s="129">
        <f t="shared" si="5"/>
        <v>1</v>
      </c>
      <c r="Q164" s="162"/>
    </row>
    <row r="165" spans="1:17" ht="26.25" thickBot="1">
      <c r="A165" s="37">
        <v>162</v>
      </c>
      <c r="B165" s="13" t="s">
        <v>1935</v>
      </c>
      <c r="C165" s="130">
        <v>2002</v>
      </c>
      <c r="D165" s="13" t="s">
        <v>1580</v>
      </c>
      <c r="E165" s="130"/>
      <c r="F165" s="130">
        <v>1</v>
      </c>
      <c r="G165" s="130"/>
      <c r="H165" s="130"/>
      <c r="I165" s="130"/>
      <c r="J165" s="130"/>
      <c r="K165" s="130"/>
      <c r="L165" s="130"/>
      <c r="M165" s="130"/>
      <c r="N165" s="130"/>
      <c r="O165" s="130"/>
      <c r="P165" s="129">
        <f t="shared" si="5"/>
        <v>1</v>
      </c>
      <c r="Q165" s="162"/>
    </row>
    <row r="166" spans="1:17" ht="26.25" thickBot="1">
      <c r="A166" s="37">
        <v>163</v>
      </c>
      <c r="B166" s="3" t="s">
        <v>1938</v>
      </c>
      <c r="C166" s="3">
        <v>2002</v>
      </c>
      <c r="D166" s="3" t="s">
        <v>1580</v>
      </c>
      <c r="E166" s="3"/>
      <c r="F166" s="3">
        <v>1</v>
      </c>
      <c r="G166" s="3"/>
      <c r="H166" s="3"/>
      <c r="I166" s="3"/>
      <c r="J166" s="3"/>
      <c r="K166" s="3"/>
      <c r="L166" s="3"/>
      <c r="M166" s="3"/>
      <c r="N166" s="3"/>
      <c r="O166" s="3"/>
      <c r="P166" s="129">
        <f t="shared" si="5"/>
        <v>1</v>
      </c>
      <c r="Q166" s="162"/>
    </row>
    <row r="167" spans="1:17" ht="26.25" thickBot="1">
      <c r="A167" s="37">
        <v>164</v>
      </c>
      <c r="B167" s="3" t="s">
        <v>1950</v>
      </c>
      <c r="C167" s="3"/>
      <c r="D167" s="3" t="s">
        <v>1602</v>
      </c>
      <c r="E167" s="3"/>
      <c r="F167" s="3"/>
      <c r="G167" s="3">
        <v>1</v>
      </c>
      <c r="H167" s="3"/>
      <c r="I167" s="3"/>
      <c r="J167" s="3"/>
      <c r="K167" s="3"/>
      <c r="L167" s="31"/>
      <c r="M167" s="3"/>
      <c r="N167" s="3"/>
      <c r="O167" s="3"/>
      <c r="P167" s="129">
        <f t="shared" si="5"/>
        <v>1</v>
      </c>
      <c r="Q167" s="162"/>
    </row>
    <row r="168" spans="1:17" ht="13.5" thickBot="1">
      <c r="A168" s="37">
        <v>165</v>
      </c>
      <c r="B168" s="3" t="s">
        <v>1954</v>
      </c>
      <c r="C168" s="3"/>
      <c r="D168" s="3" t="s">
        <v>1816</v>
      </c>
      <c r="E168" s="3"/>
      <c r="F168" s="3"/>
      <c r="G168" s="3">
        <v>1</v>
      </c>
      <c r="H168" s="3"/>
      <c r="I168" s="3"/>
      <c r="J168" s="3"/>
      <c r="K168" s="3"/>
      <c r="L168" s="3"/>
      <c r="M168" s="3"/>
      <c r="N168" s="3"/>
      <c r="O168" s="3"/>
      <c r="P168" s="129">
        <f t="shared" si="5"/>
        <v>1</v>
      </c>
      <c r="Q168" s="162"/>
    </row>
    <row r="169" spans="1:17" ht="13.5" thickBot="1">
      <c r="A169" s="37">
        <v>166</v>
      </c>
      <c r="B169" s="3" t="s">
        <v>1956</v>
      </c>
      <c r="C169" s="3"/>
      <c r="D169" s="3" t="s">
        <v>1597</v>
      </c>
      <c r="E169" s="3"/>
      <c r="F169" s="3"/>
      <c r="G169" s="3">
        <v>1</v>
      </c>
      <c r="H169" s="3"/>
      <c r="I169" s="3"/>
      <c r="J169" s="3"/>
      <c r="K169" s="3"/>
      <c r="L169" s="3"/>
      <c r="M169" s="3"/>
      <c r="N169" s="3"/>
      <c r="O169" s="3"/>
      <c r="P169" s="129">
        <f t="shared" si="5"/>
        <v>1</v>
      </c>
      <c r="Q169" s="162"/>
    </row>
    <row r="170" spans="1:17" ht="13.5" thickBot="1">
      <c r="A170" s="37">
        <v>167</v>
      </c>
      <c r="B170" s="3" t="s">
        <v>1957</v>
      </c>
      <c r="C170" s="3"/>
      <c r="D170" s="3" t="s">
        <v>1526</v>
      </c>
      <c r="E170" s="3"/>
      <c r="F170" s="3"/>
      <c r="G170" s="3">
        <v>1</v>
      </c>
      <c r="H170" s="3"/>
      <c r="I170" s="3"/>
      <c r="J170" s="3"/>
      <c r="K170" s="3"/>
      <c r="L170" s="3"/>
      <c r="M170" s="3"/>
      <c r="N170" s="3"/>
      <c r="O170" s="3"/>
      <c r="P170" s="129">
        <f t="shared" si="5"/>
        <v>1</v>
      </c>
      <c r="Q170" s="162"/>
    </row>
    <row r="171" spans="1:17" ht="13.5" thickBot="1">
      <c r="A171" s="37">
        <v>168</v>
      </c>
      <c r="B171" s="3" t="s">
        <v>1961</v>
      </c>
      <c r="C171" s="3"/>
      <c r="D171" s="3" t="s">
        <v>1602</v>
      </c>
      <c r="E171" s="3"/>
      <c r="F171" s="3"/>
      <c r="G171" s="3">
        <v>1</v>
      </c>
      <c r="H171" s="3"/>
      <c r="I171" s="3"/>
      <c r="J171" s="3"/>
      <c r="K171" s="3"/>
      <c r="L171" s="3"/>
      <c r="M171" s="3"/>
      <c r="N171" s="3"/>
      <c r="O171" s="3"/>
      <c r="P171" s="129">
        <f t="shared" si="5"/>
        <v>1</v>
      </c>
      <c r="Q171" s="162"/>
    </row>
    <row r="172" spans="1:17" ht="13.5" thickBot="1">
      <c r="A172" s="37">
        <v>169</v>
      </c>
      <c r="B172" s="3" t="s">
        <v>1962</v>
      </c>
      <c r="C172" s="3"/>
      <c r="D172" s="3" t="s">
        <v>1602</v>
      </c>
      <c r="E172" s="3"/>
      <c r="F172" s="3"/>
      <c r="G172" s="3">
        <v>1</v>
      </c>
      <c r="H172" s="3"/>
      <c r="I172" s="3"/>
      <c r="J172" s="3"/>
      <c r="K172" s="3"/>
      <c r="L172" s="3"/>
      <c r="M172" s="3"/>
      <c r="N172" s="3"/>
      <c r="O172" s="3"/>
      <c r="P172" s="129">
        <f t="shared" si="5"/>
        <v>1</v>
      </c>
      <c r="Q172" s="162"/>
    </row>
    <row r="173" spans="1:17" ht="26.25" thickBot="1">
      <c r="A173" s="37">
        <v>170</v>
      </c>
      <c r="B173" s="13" t="s">
        <v>759</v>
      </c>
      <c r="C173" s="130">
        <v>2001</v>
      </c>
      <c r="D173" s="13" t="s">
        <v>1534</v>
      </c>
      <c r="E173" s="130"/>
      <c r="F173" s="130"/>
      <c r="G173" s="130"/>
      <c r="H173" s="130"/>
      <c r="I173" s="130"/>
      <c r="J173" s="130">
        <v>1</v>
      </c>
      <c r="K173" s="130"/>
      <c r="L173" s="130"/>
      <c r="M173" s="130"/>
      <c r="N173" s="130"/>
      <c r="O173" s="130"/>
      <c r="P173" s="129">
        <v>1</v>
      </c>
      <c r="Q173" s="162"/>
    </row>
    <row r="174" spans="1:17" ht="26.25" thickBot="1">
      <c r="A174" s="37">
        <v>171</v>
      </c>
      <c r="B174" s="13" t="s">
        <v>772</v>
      </c>
      <c r="C174" s="130"/>
      <c r="D174" s="13" t="s">
        <v>1847</v>
      </c>
      <c r="E174" s="130"/>
      <c r="F174" s="130"/>
      <c r="G174" s="130"/>
      <c r="H174" s="130">
        <v>1</v>
      </c>
      <c r="I174" s="130">
        <v>1</v>
      </c>
      <c r="J174" s="130"/>
      <c r="K174" s="130"/>
      <c r="L174" s="130"/>
      <c r="M174" s="130"/>
      <c r="N174" s="130"/>
      <c r="O174" s="130"/>
      <c r="P174" s="129">
        <v>1</v>
      </c>
      <c r="Q174" s="162"/>
    </row>
    <row r="175" spans="1:17" ht="26.25" thickBot="1">
      <c r="A175" s="37">
        <v>172</v>
      </c>
      <c r="B175" s="13" t="s">
        <v>773</v>
      </c>
      <c r="C175" s="130"/>
      <c r="D175" s="13" t="s">
        <v>1767</v>
      </c>
      <c r="E175" s="130"/>
      <c r="F175" s="130"/>
      <c r="G175" s="130"/>
      <c r="H175" s="130"/>
      <c r="I175" s="130">
        <v>1</v>
      </c>
      <c r="J175" s="130"/>
      <c r="K175" s="130"/>
      <c r="L175" s="130"/>
      <c r="M175" s="130"/>
      <c r="N175" s="130"/>
      <c r="O175" s="130"/>
      <c r="P175" s="129">
        <v>1</v>
      </c>
      <c r="Q175" s="162"/>
    </row>
    <row r="176" spans="1:17" ht="26.25" thickBot="1">
      <c r="A176" s="37">
        <v>173</v>
      </c>
      <c r="B176" s="13" t="s">
        <v>774</v>
      </c>
      <c r="C176" s="130"/>
      <c r="D176" s="13" t="s">
        <v>1767</v>
      </c>
      <c r="E176" s="130"/>
      <c r="F176" s="130"/>
      <c r="G176" s="130"/>
      <c r="H176" s="130"/>
      <c r="I176" s="130">
        <v>1</v>
      </c>
      <c r="J176" s="130"/>
      <c r="K176" s="130"/>
      <c r="L176" s="130"/>
      <c r="M176" s="130"/>
      <c r="N176" s="130"/>
      <c r="O176" s="130"/>
      <c r="P176" s="129">
        <v>1</v>
      </c>
      <c r="Q176" s="162"/>
    </row>
    <row r="177" spans="1:17" ht="13.5" thickBot="1">
      <c r="A177" s="37">
        <v>174</v>
      </c>
      <c r="B177" s="13" t="s">
        <v>775</v>
      </c>
      <c r="C177" s="130"/>
      <c r="D177" s="13" t="s">
        <v>1755</v>
      </c>
      <c r="E177" s="130"/>
      <c r="F177" s="130"/>
      <c r="G177" s="130"/>
      <c r="H177" s="130"/>
      <c r="I177" s="130">
        <v>1</v>
      </c>
      <c r="J177" s="130"/>
      <c r="K177" s="130"/>
      <c r="L177" s="130"/>
      <c r="M177" s="130"/>
      <c r="N177" s="130"/>
      <c r="O177" s="130"/>
      <c r="P177" s="129">
        <v>1</v>
      </c>
      <c r="Q177" s="162"/>
    </row>
    <row r="178" spans="1:17" ht="13.5" thickBot="1">
      <c r="A178" s="37">
        <v>175</v>
      </c>
      <c r="B178" s="3" t="s">
        <v>1582</v>
      </c>
      <c r="C178" s="3"/>
      <c r="D178" s="3" t="s">
        <v>1578</v>
      </c>
      <c r="E178" s="3"/>
      <c r="F178" s="3"/>
      <c r="G178" s="3"/>
      <c r="H178" s="3">
        <v>1</v>
      </c>
      <c r="I178" s="3"/>
      <c r="J178" s="3"/>
      <c r="K178" s="3"/>
      <c r="L178" s="3"/>
      <c r="M178" s="3"/>
      <c r="N178" s="3"/>
      <c r="O178" s="3"/>
      <c r="P178" s="129">
        <f>SUM(E178:O178)</f>
        <v>1</v>
      </c>
      <c r="Q178" s="162"/>
    </row>
    <row r="179" spans="1:17" ht="26.25" thickBot="1">
      <c r="A179" s="37">
        <v>176</v>
      </c>
      <c r="B179" s="13" t="s">
        <v>872</v>
      </c>
      <c r="C179" s="130">
        <v>2001</v>
      </c>
      <c r="D179" s="13" t="s">
        <v>1901</v>
      </c>
      <c r="E179" s="130"/>
      <c r="F179" s="130"/>
      <c r="G179" s="130"/>
      <c r="H179" s="130">
        <v>1</v>
      </c>
      <c r="I179" s="130"/>
      <c r="J179" s="130"/>
      <c r="K179" s="130"/>
      <c r="L179" s="130"/>
      <c r="M179" s="130"/>
      <c r="N179" s="130"/>
      <c r="O179" s="130"/>
      <c r="P179" s="129">
        <v>1</v>
      </c>
      <c r="Q179" s="162"/>
    </row>
    <row r="180" spans="1:17" ht="13.5" thickBot="1">
      <c r="A180" s="37">
        <v>177</v>
      </c>
      <c r="B180" s="13" t="s">
        <v>873</v>
      </c>
      <c r="C180" s="130">
        <v>2002</v>
      </c>
      <c r="D180" s="13" t="s">
        <v>1755</v>
      </c>
      <c r="E180" s="130"/>
      <c r="F180" s="130"/>
      <c r="G180" s="130"/>
      <c r="H180" s="130">
        <v>1</v>
      </c>
      <c r="I180" s="130"/>
      <c r="J180" s="130"/>
      <c r="K180" s="130"/>
      <c r="L180" s="130"/>
      <c r="M180" s="130"/>
      <c r="N180" s="130"/>
      <c r="O180" s="130"/>
      <c r="P180" s="129">
        <v>1</v>
      </c>
      <c r="Q180" s="162"/>
    </row>
    <row r="181" spans="1:17" ht="26.25" thickBot="1">
      <c r="A181" s="37">
        <v>178</v>
      </c>
      <c r="B181" s="13" t="s">
        <v>875</v>
      </c>
      <c r="C181" s="130">
        <v>2001</v>
      </c>
      <c r="D181" s="13" t="s">
        <v>1952</v>
      </c>
      <c r="E181" s="130"/>
      <c r="F181" s="130"/>
      <c r="G181" s="130"/>
      <c r="H181" s="130">
        <v>1</v>
      </c>
      <c r="I181" s="130"/>
      <c r="J181" s="130"/>
      <c r="K181" s="130"/>
      <c r="L181" s="130"/>
      <c r="M181" s="130"/>
      <c r="N181" s="130"/>
      <c r="O181" s="130"/>
      <c r="P181" s="129">
        <v>1</v>
      </c>
      <c r="Q181" s="162"/>
    </row>
    <row r="182" spans="1:17" ht="26.25" thickBot="1">
      <c r="A182" s="37">
        <v>179</v>
      </c>
      <c r="B182" s="13" t="s">
        <v>876</v>
      </c>
      <c r="C182" s="130">
        <v>2001</v>
      </c>
      <c r="D182" s="13" t="s">
        <v>1952</v>
      </c>
      <c r="E182" s="130"/>
      <c r="F182" s="130"/>
      <c r="G182" s="130"/>
      <c r="H182" s="130">
        <v>1</v>
      </c>
      <c r="I182" s="130"/>
      <c r="J182" s="130"/>
      <c r="K182" s="130"/>
      <c r="L182" s="130"/>
      <c r="M182" s="130"/>
      <c r="N182" s="130"/>
      <c r="O182" s="130"/>
      <c r="P182" s="129">
        <v>1</v>
      </c>
      <c r="Q182" s="162"/>
    </row>
    <row r="183" spans="1:17" ht="13.5" thickBot="1">
      <c r="A183" s="37">
        <v>180</v>
      </c>
      <c r="B183" s="13" t="s">
        <v>877</v>
      </c>
      <c r="C183" s="130">
        <v>2002</v>
      </c>
      <c r="D183" s="13" t="s">
        <v>1537</v>
      </c>
      <c r="E183" s="130"/>
      <c r="F183" s="130"/>
      <c r="G183" s="130"/>
      <c r="H183" s="130">
        <v>1</v>
      </c>
      <c r="I183" s="130"/>
      <c r="J183" s="130"/>
      <c r="K183" s="130"/>
      <c r="L183" s="130"/>
      <c r="M183" s="130"/>
      <c r="N183" s="130"/>
      <c r="O183" s="130"/>
      <c r="P183" s="129">
        <v>1</v>
      </c>
      <c r="Q183" s="162"/>
    </row>
    <row r="184" spans="1:17" ht="13.5" thickBot="1">
      <c r="A184" s="37">
        <v>181</v>
      </c>
      <c r="B184" s="13" t="s">
        <v>880</v>
      </c>
      <c r="C184" s="130">
        <v>2001</v>
      </c>
      <c r="D184" s="13" t="s">
        <v>1606</v>
      </c>
      <c r="E184" s="130"/>
      <c r="F184" s="130"/>
      <c r="G184" s="130"/>
      <c r="H184" s="130">
        <v>1</v>
      </c>
      <c r="I184" s="130"/>
      <c r="J184" s="130"/>
      <c r="K184" s="130"/>
      <c r="L184" s="130"/>
      <c r="M184" s="130"/>
      <c r="N184" s="130"/>
      <c r="O184" s="130"/>
      <c r="P184" s="129">
        <v>1</v>
      </c>
      <c r="Q184" s="162"/>
    </row>
    <row r="185" spans="1:17" ht="13.5" thickBot="1">
      <c r="A185" s="37">
        <v>182</v>
      </c>
      <c r="B185" s="13" t="s">
        <v>884</v>
      </c>
      <c r="C185" s="133">
        <v>2002</v>
      </c>
      <c r="D185" s="13" t="s">
        <v>1526</v>
      </c>
      <c r="E185" s="130"/>
      <c r="F185" s="130"/>
      <c r="G185" s="130"/>
      <c r="H185" s="130">
        <v>1</v>
      </c>
      <c r="I185" s="130"/>
      <c r="J185" s="130"/>
      <c r="K185" s="130"/>
      <c r="L185" s="130"/>
      <c r="M185" s="130"/>
      <c r="N185" s="130"/>
      <c r="O185" s="130"/>
      <c r="P185" s="129">
        <v>1</v>
      </c>
      <c r="Q185" s="162"/>
    </row>
    <row r="186" spans="1:17" ht="13.5" thickBot="1">
      <c r="A186" s="37">
        <v>183</v>
      </c>
      <c r="B186" s="13" t="s">
        <v>885</v>
      </c>
      <c r="C186" s="133">
        <v>2001</v>
      </c>
      <c r="D186" s="13" t="s">
        <v>1819</v>
      </c>
      <c r="E186" s="130"/>
      <c r="F186" s="130"/>
      <c r="G186" s="130"/>
      <c r="H186" s="130">
        <v>1</v>
      </c>
      <c r="I186" s="130"/>
      <c r="J186" s="130"/>
      <c r="K186" s="130"/>
      <c r="L186" s="130"/>
      <c r="M186" s="130"/>
      <c r="N186" s="130"/>
      <c r="O186" s="130"/>
      <c r="P186" s="129">
        <v>1</v>
      </c>
      <c r="Q186" s="162"/>
    </row>
    <row r="187" spans="1:17" ht="13.5" thickBot="1">
      <c r="A187" s="37">
        <v>184</v>
      </c>
      <c r="B187" s="13" t="s">
        <v>886</v>
      </c>
      <c r="C187" s="133">
        <v>2001</v>
      </c>
      <c r="D187" s="13" t="s">
        <v>521</v>
      </c>
      <c r="E187" s="130"/>
      <c r="F187" s="130"/>
      <c r="G187" s="130"/>
      <c r="H187" s="130">
        <v>1</v>
      </c>
      <c r="I187" s="130"/>
      <c r="J187" s="130"/>
      <c r="K187" s="130"/>
      <c r="L187" s="130"/>
      <c r="M187" s="130"/>
      <c r="N187" s="130"/>
      <c r="O187" s="130"/>
      <c r="P187" s="129">
        <v>1</v>
      </c>
      <c r="Q187" s="162"/>
    </row>
    <row r="188" spans="1:17" ht="13.5" thickBot="1">
      <c r="A188" s="37">
        <v>185</v>
      </c>
      <c r="B188" s="13" t="s">
        <v>887</v>
      </c>
      <c r="C188" s="133">
        <v>2001</v>
      </c>
      <c r="D188" s="13" t="s">
        <v>301</v>
      </c>
      <c r="E188" s="130"/>
      <c r="F188" s="130"/>
      <c r="G188" s="130"/>
      <c r="H188" s="130">
        <v>1</v>
      </c>
      <c r="I188" s="130"/>
      <c r="J188" s="130"/>
      <c r="K188" s="130"/>
      <c r="L188" s="130"/>
      <c r="M188" s="130"/>
      <c r="N188" s="130"/>
      <c r="O188" s="130"/>
      <c r="P188" s="129">
        <v>1</v>
      </c>
      <c r="Q188" s="162"/>
    </row>
    <row r="189" spans="1:17" ht="13.5" thickBot="1">
      <c r="A189" s="37">
        <v>186</v>
      </c>
      <c r="B189" s="13" t="s">
        <v>888</v>
      </c>
      <c r="C189" s="133">
        <v>2001</v>
      </c>
      <c r="D189" s="13" t="s">
        <v>309</v>
      </c>
      <c r="E189" s="130"/>
      <c r="F189" s="130"/>
      <c r="G189" s="130"/>
      <c r="H189" s="130">
        <v>1</v>
      </c>
      <c r="I189" s="130"/>
      <c r="J189" s="130"/>
      <c r="K189" s="130"/>
      <c r="L189" s="130"/>
      <c r="M189" s="130"/>
      <c r="N189" s="130"/>
      <c r="O189" s="130"/>
      <c r="P189" s="129">
        <v>1</v>
      </c>
      <c r="Q189" s="162"/>
    </row>
    <row r="190" spans="1:17" ht="13.5" thickBot="1">
      <c r="A190" s="37">
        <v>187</v>
      </c>
      <c r="B190" s="13" t="s">
        <v>889</v>
      </c>
      <c r="C190" s="133">
        <v>2001</v>
      </c>
      <c r="D190" s="13" t="s">
        <v>309</v>
      </c>
      <c r="E190" s="130"/>
      <c r="F190" s="130"/>
      <c r="G190" s="130"/>
      <c r="H190" s="130">
        <v>1</v>
      </c>
      <c r="I190" s="130"/>
      <c r="J190" s="130"/>
      <c r="K190" s="130"/>
      <c r="L190" s="130"/>
      <c r="M190" s="130"/>
      <c r="N190" s="130"/>
      <c r="O190" s="130"/>
      <c r="P190" s="129">
        <v>1</v>
      </c>
      <c r="Q190" s="162"/>
    </row>
    <row r="191" spans="1:17" ht="13.5" thickBot="1">
      <c r="A191" s="37">
        <v>188</v>
      </c>
      <c r="B191" s="13" t="s">
        <v>890</v>
      </c>
      <c r="C191" s="133">
        <v>2001</v>
      </c>
      <c r="D191" s="13" t="s">
        <v>1968</v>
      </c>
      <c r="E191" s="130"/>
      <c r="F191" s="130"/>
      <c r="G191" s="130"/>
      <c r="H191" s="130">
        <v>1</v>
      </c>
      <c r="I191" s="130"/>
      <c r="J191" s="130"/>
      <c r="K191" s="130"/>
      <c r="L191" s="130"/>
      <c r="M191" s="130"/>
      <c r="N191" s="130"/>
      <c r="O191" s="130"/>
      <c r="P191" s="129">
        <v>1</v>
      </c>
      <c r="Q191" s="162"/>
    </row>
    <row r="192" spans="1:17" ht="13.5" thickBot="1">
      <c r="A192" s="37">
        <v>189</v>
      </c>
      <c r="B192" s="13" t="s">
        <v>891</v>
      </c>
      <c r="C192" s="133">
        <v>2001</v>
      </c>
      <c r="D192" s="13" t="s">
        <v>1968</v>
      </c>
      <c r="E192" s="130"/>
      <c r="F192" s="130"/>
      <c r="G192" s="130"/>
      <c r="H192" s="130">
        <v>1</v>
      </c>
      <c r="I192" s="130"/>
      <c r="J192" s="130"/>
      <c r="K192" s="130"/>
      <c r="L192" s="130"/>
      <c r="M192" s="130"/>
      <c r="N192" s="130"/>
      <c r="O192" s="130"/>
      <c r="P192" s="129">
        <v>1</v>
      </c>
      <c r="Q192" s="162"/>
    </row>
    <row r="193" spans="1:17" ht="26.25" thickBot="1">
      <c r="A193" s="37">
        <v>190</v>
      </c>
      <c r="B193" s="13" t="s">
        <v>892</v>
      </c>
      <c r="C193" s="133">
        <v>2001</v>
      </c>
      <c r="D193" s="13" t="s">
        <v>1968</v>
      </c>
      <c r="E193" s="130"/>
      <c r="F193" s="130"/>
      <c r="G193" s="130"/>
      <c r="H193" s="130">
        <v>1</v>
      </c>
      <c r="I193" s="130"/>
      <c r="J193" s="130"/>
      <c r="K193" s="130"/>
      <c r="L193" s="130"/>
      <c r="M193" s="130"/>
      <c r="N193" s="130"/>
      <c r="O193" s="130"/>
      <c r="P193" s="129">
        <v>1</v>
      </c>
      <c r="Q193" s="162"/>
    </row>
    <row r="194" spans="1:17" ht="13.5" thickBot="1">
      <c r="A194" s="37">
        <v>191</v>
      </c>
      <c r="B194" s="13" t="s">
        <v>893</v>
      </c>
      <c r="C194" s="133">
        <v>2001</v>
      </c>
      <c r="D194" s="13" t="s">
        <v>1968</v>
      </c>
      <c r="E194" s="130"/>
      <c r="F194" s="130"/>
      <c r="G194" s="130"/>
      <c r="H194" s="130">
        <v>1</v>
      </c>
      <c r="I194" s="130"/>
      <c r="J194" s="130"/>
      <c r="K194" s="130"/>
      <c r="L194" s="130"/>
      <c r="M194" s="130"/>
      <c r="N194" s="130"/>
      <c r="O194" s="130"/>
      <c r="P194" s="129">
        <v>1</v>
      </c>
      <c r="Q194" s="162"/>
    </row>
    <row r="195" spans="1:17" ht="13.5" thickBot="1">
      <c r="A195" s="37">
        <v>192</v>
      </c>
      <c r="B195" s="13" t="s">
        <v>894</v>
      </c>
      <c r="C195" s="133">
        <v>2001</v>
      </c>
      <c r="D195" s="13" t="s">
        <v>1578</v>
      </c>
      <c r="E195" s="130"/>
      <c r="F195" s="130"/>
      <c r="G195" s="130"/>
      <c r="H195" s="130">
        <v>1</v>
      </c>
      <c r="I195" s="130"/>
      <c r="J195" s="130"/>
      <c r="K195" s="130"/>
      <c r="L195" s="130"/>
      <c r="M195" s="130"/>
      <c r="N195" s="130"/>
      <c r="O195" s="130"/>
      <c r="P195" s="129">
        <v>1</v>
      </c>
      <c r="Q195" s="162"/>
    </row>
    <row r="196" spans="1:17" ht="13.5" thickBot="1">
      <c r="A196" s="37">
        <v>193</v>
      </c>
      <c r="B196" s="13" t="s">
        <v>895</v>
      </c>
      <c r="C196" s="133">
        <v>2002</v>
      </c>
      <c r="D196" s="13" t="s">
        <v>1578</v>
      </c>
      <c r="E196" s="130"/>
      <c r="F196" s="130"/>
      <c r="G196" s="130"/>
      <c r="H196" s="130">
        <v>1</v>
      </c>
      <c r="I196" s="130"/>
      <c r="J196" s="130"/>
      <c r="K196" s="130"/>
      <c r="L196" s="130"/>
      <c r="M196" s="130"/>
      <c r="N196" s="130"/>
      <c r="O196" s="130"/>
      <c r="P196" s="129">
        <v>1</v>
      </c>
      <c r="Q196" s="162"/>
    </row>
    <row r="197" spans="1:17" ht="13.5" thickBot="1">
      <c r="A197" s="37">
        <v>194</v>
      </c>
      <c r="B197" s="13" t="s">
        <v>896</v>
      </c>
      <c r="C197" s="133">
        <v>2002</v>
      </c>
      <c r="D197" s="13" t="s">
        <v>1578</v>
      </c>
      <c r="E197" s="130"/>
      <c r="F197" s="130"/>
      <c r="G197" s="130"/>
      <c r="H197" s="130">
        <v>1</v>
      </c>
      <c r="I197" s="130"/>
      <c r="J197" s="130"/>
      <c r="K197" s="130"/>
      <c r="L197" s="130"/>
      <c r="M197" s="130"/>
      <c r="N197" s="130"/>
      <c r="O197" s="130"/>
      <c r="P197" s="129">
        <v>1</v>
      </c>
      <c r="Q197" s="162"/>
    </row>
    <row r="198" spans="1:17" ht="13.5" thickBot="1">
      <c r="A198" s="37">
        <v>195</v>
      </c>
      <c r="B198" s="13" t="s">
        <v>897</v>
      </c>
      <c r="C198" s="133">
        <v>2002</v>
      </c>
      <c r="D198" s="13" t="s">
        <v>1578</v>
      </c>
      <c r="E198" s="130"/>
      <c r="F198" s="130"/>
      <c r="G198" s="130"/>
      <c r="H198" s="130">
        <v>1</v>
      </c>
      <c r="I198" s="130"/>
      <c r="J198" s="130"/>
      <c r="K198" s="130"/>
      <c r="L198" s="130"/>
      <c r="M198" s="130"/>
      <c r="N198" s="130"/>
      <c r="O198" s="130"/>
      <c r="P198" s="129">
        <v>1</v>
      </c>
      <c r="Q198" s="162"/>
    </row>
    <row r="199" spans="1:17" ht="26.25" thickBot="1">
      <c r="A199" s="37">
        <v>196</v>
      </c>
      <c r="B199" s="13" t="s">
        <v>898</v>
      </c>
      <c r="C199" s="133">
        <v>2002</v>
      </c>
      <c r="D199" s="13" t="s">
        <v>1551</v>
      </c>
      <c r="E199" s="130"/>
      <c r="F199" s="130"/>
      <c r="G199" s="130"/>
      <c r="H199" s="130">
        <v>1</v>
      </c>
      <c r="I199" s="130"/>
      <c r="J199" s="130"/>
      <c r="K199" s="130"/>
      <c r="L199" s="130"/>
      <c r="M199" s="130"/>
      <c r="N199" s="130"/>
      <c r="O199" s="130"/>
      <c r="P199" s="129">
        <v>1</v>
      </c>
      <c r="Q199" s="162"/>
    </row>
    <row r="200" spans="1:17" ht="26.25" thickBot="1">
      <c r="A200" s="37">
        <v>197</v>
      </c>
      <c r="B200" s="13" t="s">
        <v>899</v>
      </c>
      <c r="C200" s="133">
        <v>2001</v>
      </c>
      <c r="D200" s="13" t="s">
        <v>1551</v>
      </c>
      <c r="E200" s="130"/>
      <c r="F200" s="130"/>
      <c r="G200" s="130"/>
      <c r="H200" s="130">
        <v>1</v>
      </c>
      <c r="I200" s="130"/>
      <c r="J200" s="130"/>
      <c r="K200" s="130"/>
      <c r="L200" s="130"/>
      <c r="M200" s="130"/>
      <c r="N200" s="130"/>
      <c r="O200" s="130"/>
      <c r="P200" s="129">
        <v>1</v>
      </c>
      <c r="Q200" s="162"/>
    </row>
    <row r="201" spans="1:17" ht="26.25" thickBot="1">
      <c r="A201" s="14">
        <v>198</v>
      </c>
      <c r="B201" s="13" t="s">
        <v>900</v>
      </c>
      <c r="C201" s="133">
        <v>2001</v>
      </c>
      <c r="D201" s="13" t="s">
        <v>1551</v>
      </c>
      <c r="E201" s="130"/>
      <c r="F201" s="130"/>
      <c r="G201" s="130"/>
      <c r="H201" s="130">
        <v>1</v>
      </c>
      <c r="I201" s="130"/>
      <c r="J201" s="130"/>
      <c r="K201" s="130"/>
      <c r="L201" s="130"/>
      <c r="M201" s="130"/>
      <c r="N201" s="130"/>
      <c r="O201" s="130"/>
      <c r="P201" s="129">
        <v>1</v>
      </c>
      <c r="Q201" s="162"/>
    </row>
    <row r="202" spans="1:17" ht="26.25" thickBot="1">
      <c r="A202" s="14">
        <v>200</v>
      </c>
      <c r="B202" s="13" t="s">
        <v>902</v>
      </c>
      <c r="C202" s="133">
        <v>2002</v>
      </c>
      <c r="D202" s="13" t="s">
        <v>1551</v>
      </c>
      <c r="E202" s="130"/>
      <c r="F202" s="130"/>
      <c r="G202" s="130"/>
      <c r="H202" s="130">
        <v>1</v>
      </c>
      <c r="I202" s="130"/>
      <c r="J202" s="130"/>
      <c r="K202" s="130">
        <v>1</v>
      </c>
      <c r="L202" s="130"/>
      <c r="M202" s="130"/>
      <c r="N202" s="130"/>
      <c r="O202" s="130"/>
      <c r="P202" s="129">
        <v>1</v>
      </c>
      <c r="Q202" s="162"/>
    </row>
    <row r="203" spans="1:17" ht="26.25" thickBot="1">
      <c r="A203" s="14">
        <v>201</v>
      </c>
      <c r="B203" s="13" t="s">
        <v>905</v>
      </c>
      <c r="C203" s="133">
        <v>2002</v>
      </c>
      <c r="D203" s="13" t="s">
        <v>1551</v>
      </c>
      <c r="E203" s="130"/>
      <c r="F203" s="130"/>
      <c r="G203" s="130"/>
      <c r="H203" s="130">
        <v>1</v>
      </c>
      <c r="I203" s="130"/>
      <c r="J203" s="130"/>
      <c r="K203" s="130"/>
      <c r="L203" s="130"/>
      <c r="M203" s="130"/>
      <c r="N203" s="130"/>
      <c r="O203" s="130"/>
      <c r="P203" s="129">
        <v>1</v>
      </c>
      <c r="Q203" s="162"/>
    </row>
    <row r="204" spans="1:17" ht="26.25" thickBot="1">
      <c r="A204" s="14">
        <v>202</v>
      </c>
      <c r="B204" s="13" t="s">
        <v>906</v>
      </c>
      <c r="C204" s="133">
        <v>2001</v>
      </c>
      <c r="D204" s="13" t="s">
        <v>1551</v>
      </c>
      <c r="E204" s="130"/>
      <c r="F204" s="130"/>
      <c r="G204" s="130"/>
      <c r="H204" s="130">
        <v>1</v>
      </c>
      <c r="I204" s="130"/>
      <c r="J204" s="130"/>
      <c r="K204" s="130"/>
      <c r="L204" s="130"/>
      <c r="M204" s="130"/>
      <c r="N204" s="130"/>
      <c r="O204" s="130"/>
      <c r="P204" s="129">
        <v>1</v>
      </c>
      <c r="Q204" s="162"/>
    </row>
    <row r="205" spans="1:17" ht="26.25" thickBot="1">
      <c r="A205" s="14">
        <v>203</v>
      </c>
      <c r="B205" s="13" t="s">
        <v>907</v>
      </c>
      <c r="C205" s="133">
        <v>2002</v>
      </c>
      <c r="D205" s="13" t="s">
        <v>1551</v>
      </c>
      <c r="E205" s="130"/>
      <c r="F205" s="130"/>
      <c r="G205" s="130"/>
      <c r="H205" s="130">
        <v>1</v>
      </c>
      <c r="I205" s="130"/>
      <c r="J205" s="130"/>
      <c r="K205" s="130"/>
      <c r="L205" s="130"/>
      <c r="M205" s="130"/>
      <c r="N205" s="130"/>
      <c r="O205" s="130"/>
      <c r="P205" s="129">
        <v>1</v>
      </c>
      <c r="Q205" s="162"/>
    </row>
    <row r="206" spans="1:17" ht="26.25" thickBot="1">
      <c r="A206" s="14">
        <v>204</v>
      </c>
      <c r="B206" s="13" t="s">
        <v>908</v>
      </c>
      <c r="C206" s="133">
        <v>2001</v>
      </c>
      <c r="D206" s="13" t="s">
        <v>1551</v>
      </c>
      <c r="E206" s="130"/>
      <c r="F206" s="130"/>
      <c r="G206" s="130"/>
      <c r="H206" s="130">
        <v>1</v>
      </c>
      <c r="I206" s="130"/>
      <c r="J206" s="130"/>
      <c r="K206" s="130"/>
      <c r="L206" s="130"/>
      <c r="M206" s="130"/>
      <c r="N206" s="130"/>
      <c r="O206" s="130"/>
      <c r="P206" s="129">
        <v>1</v>
      </c>
      <c r="Q206" s="162"/>
    </row>
    <row r="207" spans="1:17" ht="26.25" thickBot="1">
      <c r="A207" s="14">
        <v>205</v>
      </c>
      <c r="B207" s="13" t="s">
        <v>909</v>
      </c>
      <c r="C207" s="133">
        <v>2002</v>
      </c>
      <c r="D207" s="13" t="s">
        <v>1551</v>
      </c>
      <c r="E207" s="130"/>
      <c r="F207" s="130"/>
      <c r="G207" s="130"/>
      <c r="H207" s="130">
        <v>1</v>
      </c>
      <c r="I207" s="130"/>
      <c r="J207" s="130"/>
      <c r="K207" s="130"/>
      <c r="L207" s="130"/>
      <c r="M207" s="130"/>
      <c r="N207" s="130"/>
      <c r="O207" s="130"/>
      <c r="P207" s="129">
        <v>1</v>
      </c>
      <c r="Q207" s="162"/>
    </row>
    <row r="208" spans="1:17" ht="26.25" thickBot="1">
      <c r="A208" s="14">
        <v>206</v>
      </c>
      <c r="B208" s="13" t="s">
        <v>1010</v>
      </c>
      <c r="C208" s="130"/>
      <c r="D208" s="13" t="s">
        <v>279</v>
      </c>
      <c r="E208" s="130"/>
      <c r="F208" s="130"/>
      <c r="G208" s="130"/>
      <c r="H208" s="130"/>
      <c r="I208" s="130"/>
      <c r="J208" s="130"/>
      <c r="K208" s="130">
        <v>1</v>
      </c>
      <c r="L208" s="130"/>
      <c r="M208" s="130"/>
      <c r="N208" s="130"/>
      <c r="O208" s="130"/>
      <c r="P208" s="129">
        <f>SUM(K208:O208)</f>
        <v>1</v>
      </c>
      <c r="Q208" s="162"/>
    </row>
    <row r="209" spans="1:17" ht="26.25" thickBot="1">
      <c r="A209" s="14">
        <v>207</v>
      </c>
      <c r="B209" s="13" t="s">
        <v>1011</v>
      </c>
      <c r="C209" s="130"/>
      <c r="D209" s="13" t="s">
        <v>279</v>
      </c>
      <c r="E209" s="130"/>
      <c r="F209" s="130"/>
      <c r="G209" s="130"/>
      <c r="H209" s="130"/>
      <c r="I209" s="130"/>
      <c r="J209" s="130"/>
      <c r="K209" s="130">
        <v>1</v>
      </c>
      <c r="L209" s="130"/>
      <c r="M209" s="130"/>
      <c r="N209" s="130"/>
      <c r="O209" s="130"/>
      <c r="P209" s="129">
        <f>SUM(K209:O209)</f>
        <v>1</v>
      </c>
      <c r="Q209" s="162"/>
    </row>
    <row r="210" spans="1:17" ht="26.25" thickBot="1">
      <c r="A210" s="14">
        <v>208</v>
      </c>
      <c r="B210" s="13" t="s">
        <v>1012</v>
      </c>
      <c r="C210" s="130"/>
      <c r="D210" s="13" t="s">
        <v>279</v>
      </c>
      <c r="E210" s="130"/>
      <c r="F210" s="130"/>
      <c r="G210" s="130"/>
      <c r="H210" s="130"/>
      <c r="I210" s="130"/>
      <c r="J210" s="130"/>
      <c r="K210" s="130">
        <v>1</v>
      </c>
      <c r="L210" s="130"/>
      <c r="M210" s="130"/>
      <c r="N210" s="130"/>
      <c r="O210" s="130"/>
      <c r="P210" s="129">
        <f>SUM(K210:O210)</f>
        <v>1</v>
      </c>
      <c r="Q210" s="162"/>
    </row>
    <row r="211" spans="1:17" ht="26.25" thickBot="1">
      <c r="A211" s="14">
        <v>209</v>
      </c>
      <c r="B211" s="13" t="s">
        <v>1013</v>
      </c>
      <c r="C211" s="130"/>
      <c r="D211" s="13" t="s">
        <v>279</v>
      </c>
      <c r="E211" s="130"/>
      <c r="F211" s="130"/>
      <c r="G211" s="130"/>
      <c r="H211" s="130"/>
      <c r="I211" s="130"/>
      <c r="J211" s="130"/>
      <c r="K211" s="130">
        <v>1</v>
      </c>
      <c r="L211" s="130"/>
      <c r="M211" s="130"/>
      <c r="N211" s="130"/>
      <c r="O211" s="130"/>
      <c r="P211" s="129">
        <f>SUM(K211:O211)</f>
        <v>1</v>
      </c>
      <c r="Q211" s="162"/>
    </row>
    <row r="212" spans="1:17" ht="26.25" thickBot="1">
      <c r="A212" s="14">
        <v>210</v>
      </c>
      <c r="B212" s="13" t="s">
        <v>1014</v>
      </c>
      <c r="C212" s="130"/>
      <c r="D212" s="13" t="s">
        <v>279</v>
      </c>
      <c r="E212" s="130"/>
      <c r="F212" s="130"/>
      <c r="G212" s="130"/>
      <c r="H212" s="130"/>
      <c r="I212" s="130"/>
      <c r="J212" s="130"/>
      <c r="K212" s="130">
        <v>1</v>
      </c>
      <c r="L212" s="130"/>
      <c r="M212" s="130"/>
      <c r="N212" s="130"/>
      <c r="O212" s="130"/>
      <c r="P212" s="129">
        <f>SUM(K212:O212)</f>
        <v>1</v>
      </c>
      <c r="Q212" s="162"/>
    </row>
    <row r="213" spans="1:17" ht="26.25" thickBot="1">
      <c r="A213" s="14">
        <v>211</v>
      </c>
      <c r="B213" s="13" t="s">
        <v>1063</v>
      </c>
      <c r="C213" s="130"/>
      <c r="D213" s="13" t="s">
        <v>1819</v>
      </c>
      <c r="E213" s="130"/>
      <c r="F213" s="130"/>
      <c r="G213" s="130"/>
      <c r="H213" s="130"/>
      <c r="I213" s="130"/>
      <c r="J213" s="130"/>
      <c r="K213" s="130"/>
      <c r="L213" s="130"/>
      <c r="M213" s="130"/>
      <c r="N213" s="130">
        <v>1</v>
      </c>
      <c r="O213" s="130"/>
      <c r="P213" s="129">
        <v>1</v>
      </c>
      <c r="Q213" s="162"/>
    </row>
    <row r="214" spans="1:17" ht="26.25" thickBot="1">
      <c r="A214" s="14">
        <v>212</v>
      </c>
      <c r="B214" s="13" t="s">
        <v>1064</v>
      </c>
      <c r="C214" s="130"/>
      <c r="D214" s="13" t="s">
        <v>1819</v>
      </c>
      <c r="E214" s="130"/>
      <c r="F214" s="130"/>
      <c r="G214" s="130"/>
      <c r="H214" s="130"/>
      <c r="I214" s="130"/>
      <c r="J214" s="130"/>
      <c r="K214" s="130"/>
      <c r="L214" s="130"/>
      <c r="M214" s="130"/>
      <c r="N214" s="130">
        <v>1</v>
      </c>
      <c r="O214" s="130"/>
      <c r="P214" s="129">
        <v>1</v>
      </c>
      <c r="Q214" s="162"/>
    </row>
    <row r="215" spans="1:17" ht="13.5" thickBot="1">
      <c r="A215" s="14">
        <v>213</v>
      </c>
      <c r="B215" s="13" t="s">
        <v>1260</v>
      </c>
      <c r="C215" s="130">
        <v>2002</v>
      </c>
      <c r="D215" s="130" t="s">
        <v>1526</v>
      </c>
      <c r="E215" s="130"/>
      <c r="F215" s="130"/>
      <c r="G215" s="130"/>
      <c r="H215" s="130"/>
      <c r="I215" s="130"/>
      <c r="J215" s="130"/>
      <c r="K215" s="130"/>
      <c r="L215" s="130">
        <v>1</v>
      </c>
      <c r="M215" s="130" t="s">
        <v>453</v>
      </c>
      <c r="N215" s="130"/>
      <c r="O215" s="130"/>
      <c r="P215" s="129">
        <v>1</v>
      </c>
      <c r="Q215" s="162"/>
    </row>
    <row r="216" spans="1:17" ht="26.25" thickBot="1">
      <c r="A216" s="14">
        <v>214</v>
      </c>
      <c r="B216" s="13" t="s">
        <v>1261</v>
      </c>
      <c r="C216" s="130">
        <v>2001</v>
      </c>
      <c r="D216" s="130" t="s">
        <v>1528</v>
      </c>
      <c r="E216" s="130"/>
      <c r="F216" s="130"/>
      <c r="G216" s="130"/>
      <c r="H216" s="130"/>
      <c r="I216" s="130"/>
      <c r="J216" s="130"/>
      <c r="K216" s="130"/>
      <c r="L216" s="130">
        <v>1</v>
      </c>
      <c r="M216" s="130"/>
      <c r="N216" s="130"/>
      <c r="O216" s="130"/>
      <c r="P216" s="129">
        <v>1</v>
      </c>
      <c r="Q216" s="162"/>
    </row>
    <row r="217" spans="1:17" ht="13.5" thickBot="1">
      <c r="A217" s="14">
        <v>215</v>
      </c>
      <c r="B217" s="13" t="s">
        <v>1262</v>
      </c>
      <c r="C217" s="130">
        <v>2002</v>
      </c>
      <c r="D217" s="130" t="s">
        <v>1772</v>
      </c>
      <c r="E217" s="130"/>
      <c r="F217" s="130"/>
      <c r="G217" s="130"/>
      <c r="H217" s="130"/>
      <c r="I217" s="130"/>
      <c r="J217" s="130"/>
      <c r="K217" s="130"/>
      <c r="L217" s="130">
        <v>1</v>
      </c>
      <c r="M217" s="130"/>
      <c r="N217" s="130"/>
      <c r="O217" s="130"/>
      <c r="P217" s="129">
        <v>1</v>
      </c>
      <c r="Q217" s="162"/>
    </row>
    <row r="218" spans="1:17" ht="13.5" thickBot="1">
      <c r="A218" s="14">
        <v>216</v>
      </c>
      <c r="B218" s="13" t="s">
        <v>1263</v>
      </c>
      <c r="C218" s="130">
        <v>2001</v>
      </c>
      <c r="D218" s="130" t="s">
        <v>1697</v>
      </c>
      <c r="E218" s="130"/>
      <c r="F218" s="130"/>
      <c r="G218" s="130"/>
      <c r="H218" s="130"/>
      <c r="I218" s="130"/>
      <c r="J218" s="130"/>
      <c r="K218" s="130"/>
      <c r="L218" s="130">
        <v>1</v>
      </c>
      <c r="M218" s="130"/>
      <c r="N218" s="130"/>
      <c r="O218" s="130"/>
      <c r="P218" s="129">
        <v>1</v>
      </c>
      <c r="Q218" s="162"/>
    </row>
    <row r="219" spans="1:17" ht="13.5" thickBot="1">
      <c r="A219" s="14">
        <v>217</v>
      </c>
      <c r="B219" s="13" t="s">
        <v>1264</v>
      </c>
      <c r="C219" s="130">
        <v>2002</v>
      </c>
      <c r="D219" s="130" t="s">
        <v>1556</v>
      </c>
      <c r="E219" s="130"/>
      <c r="F219" s="130"/>
      <c r="G219" s="130"/>
      <c r="H219" s="130"/>
      <c r="I219" s="130"/>
      <c r="J219" s="130"/>
      <c r="K219" s="130"/>
      <c r="L219" s="130">
        <v>1</v>
      </c>
      <c r="M219" s="130"/>
      <c r="N219" s="130"/>
      <c r="O219" s="130"/>
      <c r="P219" s="129">
        <v>1</v>
      </c>
      <c r="Q219" s="162"/>
    </row>
    <row r="220" spans="1:17" ht="13.5" thickBot="1">
      <c r="A220" s="14">
        <v>218</v>
      </c>
      <c r="B220" s="13" t="s">
        <v>1312</v>
      </c>
      <c r="C220" s="130"/>
      <c r="D220" s="130" t="s">
        <v>302</v>
      </c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>
        <v>1</v>
      </c>
      <c r="P220" s="129">
        <v>1</v>
      </c>
      <c r="Q220" s="162"/>
    </row>
    <row r="221" spans="1:17" ht="13.5" thickBot="1">
      <c r="A221" s="14">
        <v>219</v>
      </c>
      <c r="B221" s="13" t="s">
        <v>1313</v>
      </c>
      <c r="C221" s="130"/>
      <c r="D221" s="130" t="s">
        <v>2045</v>
      </c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>
        <v>1</v>
      </c>
      <c r="P221" s="129">
        <v>1</v>
      </c>
      <c r="Q221" s="162"/>
    </row>
    <row r="222" spans="1:17" ht="13.5" thickBot="1">
      <c r="A222" s="14">
        <v>220</v>
      </c>
      <c r="B222" s="13" t="s">
        <v>1314</v>
      </c>
      <c r="C222" s="130"/>
      <c r="D222" s="130" t="s">
        <v>2045</v>
      </c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>
        <v>1</v>
      </c>
      <c r="P222" s="129">
        <v>1</v>
      </c>
      <c r="Q222" s="162"/>
    </row>
    <row r="223" spans="1:17" ht="13.5" thickBot="1">
      <c r="A223" s="14">
        <v>221</v>
      </c>
      <c r="B223" s="13" t="s">
        <v>1315</v>
      </c>
      <c r="C223" s="130"/>
      <c r="D223" s="130" t="s">
        <v>2045</v>
      </c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>
        <v>1</v>
      </c>
      <c r="P223" s="129">
        <v>1</v>
      </c>
      <c r="Q223" s="162"/>
    </row>
    <row r="224" spans="1:17" ht="13.5" thickBot="1">
      <c r="A224" s="14">
        <v>222</v>
      </c>
      <c r="B224" s="13" t="s">
        <v>1316</v>
      </c>
      <c r="C224" s="130"/>
      <c r="D224" s="130" t="s">
        <v>1166</v>
      </c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>
        <v>1</v>
      </c>
      <c r="P224" s="129">
        <v>1</v>
      </c>
      <c r="Q224" s="162"/>
    </row>
    <row r="225" spans="1:17" ht="13.5" thickBot="1">
      <c r="A225" s="14">
        <v>223</v>
      </c>
      <c r="B225" s="13" t="s">
        <v>1317</v>
      </c>
      <c r="C225" s="130"/>
      <c r="D225" s="130" t="s">
        <v>1166</v>
      </c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>
        <v>1</v>
      </c>
      <c r="P225" s="129">
        <v>1</v>
      </c>
      <c r="Q225" s="162"/>
    </row>
    <row r="226" spans="1:17" ht="26.25" thickBot="1">
      <c r="A226" s="14">
        <v>224</v>
      </c>
      <c r="B226" s="3" t="s">
        <v>1965</v>
      </c>
      <c r="C226" s="3"/>
      <c r="D226" s="3" t="s">
        <v>1901</v>
      </c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129">
        <f t="shared" ref="P226:P232" si="6">SUM(E226:O226)</f>
        <v>0</v>
      </c>
      <c r="Q226" s="162"/>
    </row>
    <row r="227" spans="1:17" ht="13.5" thickBot="1">
      <c r="A227" s="14">
        <v>225</v>
      </c>
      <c r="B227" s="13" t="s">
        <v>1596</v>
      </c>
      <c r="C227" s="133"/>
      <c r="D227" s="13" t="s">
        <v>1597</v>
      </c>
      <c r="E227" s="130"/>
      <c r="F227" s="130"/>
      <c r="G227" s="130">
        <v>0</v>
      </c>
      <c r="H227" s="130"/>
      <c r="I227" s="130"/>
      <c r="J227" s="130"/>
      <c r="K227" s="130"/>
      <c r="L227" s="130"/>
      <c r="M227" s="130"/>
      <c r="N227" s="130"/>
      <c r="O227" s="130"/>
      <c r="P227" s="129">
        <f t="shared" si="6"/>
        <v>0</v>
      </c>
      <c r="Q227" s="162"/>
    </row>
    <row r="228" spans="1:17" ht="13.5" thickBot="1">
      <c r="A228" s="14">
        <v>226</v>
      </c>
      <c r="B228" s="13" t="s">
        <v>1583</v>
      </c>
      <c r="C228" s="133"/>
      <c r="D228" s="13" t="s">
        <v>1526</v>
      </c>
      <c r="E228" s="130"/>
      <c r="F228" s="130"/>
      <c r="G228" s="130">
        <v>0</v>
      </c>
      <c r="H228" s="130"/>
      <c r="I228" s="130"/>
      <c r="J228" s="130"/>
      <c r="K228" s="130"/>
      <c r="L228" s="130"/>
      <c r="M228" s="130"/>
      <c r="N228" s="130"/>
      <c r="O228" s="130"/>
      <c r="P228" s="129">
        <f t="shared" si="6"/>
        <v>0</v>
      </c>
      <c r="Q228" s="162"/>
    </row>
    <row r="229" spans="1:17" ht="26.25" thickBot="1">
      <c r="A229" s="14">
        <v>227</v>
      </c>
      <c r="B229" s="3" t="s">
        <v>1529</v>
      </c>
      <c r="C229" s="3"/>
      <c r="D229" s="3" t="s">
        <v>1530</v>
      </c>
      <c r="E229" s="3"/>
      <c r="F229" s="3"/>
      <c r="G229" s="3">
        <v>0</v>
      </c>
      <c r="H229" s="3"/>
      <c r="I229" s="3"/>
      <c r="J229" s="3"/>
      <c r="K229" s="3"/>
      <c r="L229" s="3"/>
      <c r="M229" s="3"/>
      <c r="N229" s="3"/>
      <c r="O229" s="3"/>
      <c r="P229" s="129">
        <f t="shared" si="6"/>
        <v>0</v>
      </c>
      <c r="Q229" s="162"/>
    </row>
    <row r="230" spans="1:17" ht="13.5" thickBot="1">
      <c r="A230" s="14">
        <v>228</v>
      </c>
      <c r="B230" s="3" t="s">
        <v>1598</v>
      </c>
      <c r="C230" s="3"/>
      <c r="D230" s="3" t="s">
        <v>1597</v>
      </c>
      <c r="E230" s="3"/>
      <c r="F230" s="3"/>
      <c r="G230" s="3">
        <v>0</v>
      </c>
      <c r="H230" s="3"/>
      <c r="I230" s="3"/>
      <c r="J230" s="3"/>
      <c r="K230" s="3"/>
      <c r="L230" s="3"/>
      <c r="M230" s="3"/>
      <c r="N230" s="3"/>
      <c r="O230" s="3"/>
      <c r="P230" s="129">
        <f t="shared" si="6"/>
        <v>0</v>
      </c>
      <c r="Q230" s="162"/>
    </row>
    <row r="231" spans="1:17" ht="24.75" thickBot="1">
      <c r="A231" s="14">
        <v>229</v>
      </c>
      <c r="B231" s="3" t="s">
        <v>1599</v>
      </c>
      <c r="C231" s="3"/>
      <c r="D231" s="31" t="s">
        <v>1600</v>
      </c>
      <c r="E231" s="3"/>
      <c r="F231" s="3"/>
      <c r="G231" s="3">
        <v>0</v>
      </c>
      <c r="H231" s="3"/>
      <c r="I231" s="3"/>
      <c r="J231" s="3"/>
      <c r="K231" s="3"/>
      <c r="L231" s="3"/>
      <c r="M231" s="3"/>
      <c r="N231" s="3"/>
      <c r="O231" s="3"/>
      <c r="P231" s="129">
        <f t="shared" si="6"/>
        <v>0</v>
      </c>
      <c r="Q231" s="162"/>
    </row>
    <row r="232" spans="1:17" ht="13.5" thickBot="1">
      <c r="A232" s="14">
        <v>230</v>
      </c>
      <c r="B232" s="13" t="s">
        <v>1605</v>
      </c>
      <c r="C232" s="133"/>
      <c r="D232" s="13" t="s">
        <v>1606</v>
      </c>
      <c r="E232" s="130"/>
      <c r="F232" s="130"/>
      <c r="G232" s="130">
        <v>0</v>
      </c>
      <c r="H232" s="130"/>
      <c r="I232" s="130"/>
      <c r="J232" s="130"/>
      <c r="K232" s="130"/>
      <c r="L232" s="130"/>
      <c r="M232" s="130"/>
      <c r="N232" s="130"/>
      <c r="O232" s="130"/>
      <c r="P232" s="129">
        <f t="shared" si="6"/>
        <v>0</v>
      </c>
      <c r="Q232" s="162"/>
    </row>
    <row r="233" spans="1:17" ht="13.5" thickBot="1">
      <c r="A233" s="14">
        <v>231</v>
      </c>
      <c r="B233" s="13" t="s">
        <v>1009</v>
      </c>
      <c r="C233" s="130"/>
      <c r="D233" s="13" t="s">
        <v>521</v>
      </c>
      <c r="E233" s="130"/>
      <c r="F233" s="130"/>
      <c r="G233" s="130"/>
      <c r="H233" s="130"/>
      <c r="I233" s="130"/>
      <c r="J233" s="130"/>
      <c r="K233" s="130">
        <v>3</v>
      </c>
      <c r="L233" s="130"/>
      <c r="M233" s="130"/>
      <c r="N233" s="130"/>
      <c r="O233" s="130"/>
      <c r="P233" s="129"/>
      <c r="Q233" s="162"/>
    </row>
    <row r="234" spans="1:17" ht="13.5" thickBot="1">
      <c r="A234" s="6"/>
      <c r="B234" s="6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29"/>
      <c r="Q234" s="162"/>
    </row>
  </sheetData>
  <sheetProtection selectLockedCells="1" selectUnlockedCells="1"/>
  <sortState ref="B6:Q14">
    <sortCondition descending="1" ref="Q5"/>
  </sortState>
  <mergeCells count="19">
    <mergeCell ref="Q3:Q4"/>
    <mergeCell ref="G3:G4"/>
    <mergeCell ref="H3:H4"/>
    <mergeCell ref="O3:O4"/>
    <mergeCell ref="P3:P4"/>
    <mergeCell ref="M3:M4"/>
    <mergeCell ref="N3:N4"/>
    <mergeCell ref="K3:K4"/>
    <mergeCell ref="L3:L4"/>
    <mergeCell ref="A1:P1"/>
    <mergeCell ref="A2:P2"/>
    <mergeCell ref="A3:A4"/>
    <mergeCell ref="B3:B4"/>
    <mergeCell ref="C3:C4"/>
    <mergeCell ref="D3:D4"/>
    <mergeCell ref="E3:E4"/>
    <mergeCell ref="F3:F4"/>
    <mergeCell ref="I3:I4"/>
    <mergeCell ref="J3:J4"/>
  </mergeCells>
  <phoneticPr fontId="18" type="noConversion"/>
  <pageMargins left="0.75" right="0.16" top="1" bottom="1" header="0.51180555555555551" footer="0.51180555555555551"/>
  <pageSetup paperSize="9" firstPageNumber="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21"/>
  <sheetViews>
    <sheetView workbookViewId="0">
      <selection activeCell="R14" sqref="R14"/>
    </sheetView>
  </sheetViews>
  <sheetFormatPr defaultRowHeight="12.75"/>
  <cols>
    <col min="1" max="1" width="5.85546875" customWidth="1"/>
    <col min="2" max="2" width="22.140625" customWidth="1"/>
    <col min="4" max="4" width="15" style="41" customWidth="1"/>
    <col min="5" max="5" width="5.7109375" customWidth="1"/>
    <col min="6" max="6" width="6.5703125" customWidth="1"/>
    <col min="7" max="7" width="6.140625" customWidth="1"/>
    <col min="8" max="8" width="6.28515625" customWidth="1"/>
    <col min="9" max="9" width="6" customWidth="1"/>
    <col min="10" max="10" width="6.140625" customWidth="1"/>
    <col min="11" max="11" width="5.85546875" customWidth="1"/>
    <col min="12" max="12" width="6" customWidth="1"/>
    <col min="13" max="13" width="6.28515625" customWidth="1"/>
    <col min="14" max="14" width="6" customWidth="1"/>
    <col min="15" max="15" width="7.42578125" customWidth="1"/>
  </cols>
  <sheetData>
    <row r="1" spans="1:18" ht="78" customHeight="1" thickBot="1">
      <c r="A1" s="194" t="s">
        <v>1969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spans="1:18" ht="21.75" customHeight="1" thickBot="1">
      <c r="A2" s="181" t="s">
        <v>1513</v>
      </c>
      <c r="B2" s="182" t="s">
        <v>1514</v>
      </c>
      <c r="C2" s="202" t="s">
        <v>1515</v>
      </c>
      <c r="D2" s="203" t="s">
        <v>1516</v>
      </c>
      <c r="E2" s="202" t="s">
        <v>1970</v>
      </c>
      <c r="F2" s="202" t="s">
        <v>1762</v>
      </c>
      <c r="G2" s="202" t="s">
        <v>1519</v>
      </c>
      <c r="H2" s="202" t="s">
        <v>1520</v>
      </c>
      <c r="I2" s="202" t="s">
        <v>423</v>
      </c>
      <c r="J2" s="202" t="s">
        <v>654</v>
      </c>
      <c r="K2" s="202" t="s">
        <v>950</v>
      </c>
      <c r="L2" s="202" t="s">
        <v>1076</v>
      </c>
      <c r="M2" s="202" t="s">
        <v>1136</v>
      </c>
      <c r="N2" s="202" t="s">
        <v>1521</v>
      </c>
      <c r="O2" s="204" t="s">
        <v>1522</v>
      </c>
      <c r="P2" s="204" t="s">
        <v>1523</v>
      </c>
      <c r="Q2" s="191" t="s">
        <v>1510</v>
      </c>
    </row>
    <row r="3" spans="1:18" ht="13.5" thickBot="1">
      <c r="A3" s="181"/>
      <c r="B3" s="182"/>
      <c r="C3" s="202"/>
      <c r="D3" s="203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4"/>
      <c r="P3" s="204"/>
      <c r="Q3" s="192"/>
    </row>
    <row r="4" spans="1:18" ht="13.5" thickBot="1">
      <c r="A4" s="136">
        <v>1</v>
      </c>
      <c r="B4" s="136" t="s">
        <v>1974</v>
      </c>
      <c r="C4" s="30">
        <v>1999</v>
      </c>
      <c r="D4" s="141" t="s">
        <v>1767</v>
      </c>
      <c r="E4" s="30">
        <v>14</v>
      </c>
      <c r="F4" s="169">
        <v>16</v>
      </c>
      <c r="G4" s="169">
        <v>16</v>
      </c>
      <c r="H4" s="30">
        <v>15</v>
      </c>
      <c r="I4" s="30">
        <v>14</v>
      </c>
      <c r="J4" s="169">
        <v>16</v>
      </c>
      <c r="K4" s="169">
        <v>16</v>
      </c>
      <c r="L4" s="169">
        <v>16</v>
      </c>
      <c r="M4" s="169"/>
      <c r="N4" s="169">
        <v>16</v>
      </c>
      <c r="O4" s="142">
        <v>16</v>
      </c>
      <c r="P4" s="142">
        <f t="shared" ref="P4:P14" si="0">SUM(E4:O4)</f>
        <v>155</v>
      </c>
      <c r="Q4" s="162">
        <v>96</v>
      </c>
    </row>
    <row r="5" spans="1:18" ht="13.5" thickBot="1">
      <c r="A5" s="136">
        <v>2</v>
      </c>
      <c r="B5" s="136" t="s">
        <v>1977</v>
      </c>
      <c r="C5" s="30">
        <v>1999</v>
      </c>
      <c r="D5" s="141" t="s">
        <v>1847</v>
      </c>
      <c r="E5" s="30">
        <v>12</v>
      </c>
      <c r="F5" s="169">
        <v>15</v>
      </c>
      <c r="G5" s="169">
        <v>14</v>
      </c>
      <c r="H5" s="30">
        <v>12</v>
      </c>
      <c r="I5" s="30"/>
      <c r="J5" s="169">
        <v>15</v>
      </c>
      <c r="K5" s="169">
        <v>13</v>
      </c>
      <c r="L5" s="169">
        <v>15</v>
      </c>
      <c r="M5" s="169">
        <v>14</v>
      </c>
      <c r="N5" s="30">
        <v>12</v>
      </c>
      <c r="O5" s="142">
        <v>8</v>
      </c>
      <c r="P5" s="142">
        <f t="shared" si="0"/>
        <v>130</v>
      </c>
      <c r="Q5" s="162">
        <v>86</v>
      </c>
    </row>
    <row r="6" spans="1:18" ht="13.5" thickBot="1">
      <c r="A6" s="136">
        <v>3</v>
      </c>
      <c r="B6" s="136" t="s">
        <v>2006</v>
      </c>
      <c r="C6" s="30">
        <v>1999</v>
      </c>
      <c r="D6" s="141" t="s">
        <v>1526</v>
      </c>
      <c r="E6" s="30"/>
      <c r="F6" s="169">
        <v>12</v>
      </c>
      <c r="G6" s="169">
        <v>13</v>
      </c>
      <c r="H6" s="30">
        <v>6</v>
      </c>
      <c r="I6" s="30" t="s">
        <v>453</v>
      </c>
      <c r="J6" s="30"/>
      <c r="K6" s="30">
        <v>11</v>
      </c>
      <c r="L6" s="169">
        <v>14</v>
      </c>
      <c r="M6" s="169">
        <v>16</v>
      </c>
      <c r="N6" s="169">
        <v>15</v>
      </c>
      <c r="O6" s="170">
        <v>15</v>
      </c>
      <c r="P6" s="142">
        <f t="shared" si="0"/>
        <v>102</v>
      </c>
      <c r="Q6" s="162">
        <v>85</v>
      </c>
    </row>
    <row r="7" spans="1:18" ht="13.5" thickBot="1">
      <c r="A7" s="136">
        <v>4</v>
      </c>
      <c r="B7" s="136" t="s">
        <v>1979</v>
      </c>
      <c r="C7" s="30">
        <v>2000</v>
      </c>
      <c r="D7" s="141" t="s">
        <v>1534</v>
      </c>
      <c r="E7" s="169">
        <v>10</v>
      </c>
      <c r="F7" s="169">
        <v>14</v>
      </c>
      <c r="G7" s="30">
        <v>7</v>
      </c>
      <c r="H7" s="30">
        <v>1</v>
      </c>
      <c r="I7" s="30">
        <v>6</v>
      </c>
      <c r="J7" s="169">
        <v>10</v>
      </c>
      <c r="K7" s="30">
        <v>9</v>
      </c>
      <c r="L7" s="169">
        <v>10</v>
      </c>
      <c r="M7" s="169">
        <v>15</v>
      </c>
      <c r="N7" s="30">
        <v>9</v>
      </c>
      <c r="O7" s="170">
        <v>12</v>
      </c>
      <c r="P7" s="142">
        <f t="shared" si="0"/>
        <v>103</v>
      </c>
      <c r="Q7" s="162">
        <v>71</v>
      </c>
    </row>
    <row r="8" spans="1:18" ht="13.5" thickBot="1">
      <c r="A8" s="136">
        <v>5</v>
      </c>
      <c r="B8" s="136" t="s">
        <v>2007</v>
      </c>
      <c r="C8" s="30">
        <v>1999</v>
      </c>
      <c r="D8" s="143" t="s">
        <v>1767</v>
      </c>
      <c r="E8" s="30"/>
      <c r="F8" s="169">
        <v>11</v>
      </c>
      <c r="G8" s="169">
        <v>12</v>
      </c>
      <c r="H8" s="30">
        <v>1</v>
      </c>
      <c r="I8" s="30">
        <v>9</v>
      </c>
      <c r="J8" s="169">
        <v>12</v>
      </c>
      <c r="K8" s="169"/>
      <c r="L8" s="169">
        <v>13</v>
      </c>
      <c r="M8" s="30"/>
      <c r="N8" s="169">
        <v>11</v>
      </c>
      <c r="O8" s="170">
        <v>10</v>
      </c>
      <c r="P8" s="142">
        <f t="shared" si="0"/>
        <v>79</v>
      </c>
      <c r="Q8" s="162">
        <v>69</v>
      </c>
      <c r="R8" s="33">
        <f>COUNTIF(E4:O202,"&gt;0")</f>
        <v>411</v>
      </c>
    </row>
    <row r="9" spans="1:18" ht="13.5" thickBot="1">
      <c r="A9" s="136">
        <v>6</v>
      </c>
      <c r="B9" s="139" t="s">
        <v>2029</v>
      </c>
      <c r="C9" s="144"/>
      <c r="D9" s="145" t="s">
        <v>1597</v>
      </c>
      <c r="E9" s="142"/>
      <c r="F9" s="142"/>
      <c r="G9" s="170">
        <v>10</v>
      </c>
      <c r="H9" s="170">
        <v>9</v>
      </c>
      <c r="I9" s="170">
        <v>10</v>
      </c>
      <c r="J9" s="170">
        <v>11</v>
      </c>
      <c r="K9" s="170">
        <v>15</v>
      </c>
      <c r="L9" s="142"/>
      <c r="M9" s="142"/>
      <c r="N9" s="169">
        <v>14</v>
      </c>
      <c r="O9" s="142">
        <v>7</v>
      </c>
      <c r="P9" s="142">
        <f t="shared" si="0"/>
        <v>76</v>
      </c>
      <c r="Q9" s="162">
        <v>69</v>
      </c>
    </row>
    <row r="10" spans="1:18" ht="13.5" thickBot="1">
      <c r="A10" s="136">
        <v>7</v>
      </c>
      <c r="B10" s="138" t="s">
        <v>2008</v>
      </c>
      <c r="C10" s="142">
        <v>1999</v>
      </c>
      <c r="D10" s="146" t="s">
        <v>1847</v>
      </c>
      <c r="E10" s="142"/>
      <c r="F10" s="142"/>
      <c r="G10" s="170">
        <v>11</v>
      </c>
      <c r="H10" s="142">
        <v>1</v>
      </c>
      <c r="I10" s="142">
        <v>7</v>
      </c>
      <c r="J10" s="142">
        <v>9</v>
      </c>
      <c r="K10" s="170">
        <v>12</v>
      </c>
      <c r="L10" s="170">
        <v>11</v>
      </c>
      <c r="M10" s="170">
        <v>13</v>
      </c>
      <c r="N10" s="169">
        <v>8</v>
      </c>
      <c r="O10" s="170">
        <v>9</v>
      </c>
      <c r="P10" s="142">
        <f t="shared" si="0"/>
        <v>81</v>
      </c>
      <c r="Q10" s="162">
        <v>65</v>
      </c>
    </row>
    <row r="11" spans="1:18" ht="13.5" thickBot="1">
      <c r="A11" s="136">
        <v>8</v>
      </c>
      <c r="B11" s="136" t="s">
        <v>1971</v>
      </c>
      <c r="C11" s="30">
        <v>1999</v>
      </c>
      <c r="D11" s="141" t="s">
        <v>1767</v>
      </c>
      <c r="E11" s="30">
        <v>16</v>
      </c>
      <c r="F11" s="30"/>
      <c r="G11" s="30">
        <v>15</v>
      </c>
      <c r="H11" s="30">
        <v>16</v>
      </c>
      <c r="I11" s="30">
        <v>16</v>
      </c>
      <c r="J11" s="30"/>
      <c r="K11" s="30"/>
      <c r="L11" s="30"/>
      <c r="M11" s="30"/>
      <c r="N11" s="30"/>
      <c r="O11" s="142"/>
      <c r="P11" s="142">
        <f t="shared" si="0"/>
        <v>63</v>
      </c>
      <c r="Q11" s="162">
        <v>63</v>
      </c>
    </row>
    <row r="12" spans="1:18" ht="13.5" thickBot="1">
      <c r="A12" s="136">
        <v>9</v>
      </c>
      <c r="B12" s="136" t="s">
        <v>2033</v>
      </c>
      <c r="C12" s="30"/>
      <c r="D12" s="141" t="s">
        <v>1597</v>
      </c>
      <c r="E12" s="30"/>
      <c r="F12" s="30"/>
      <c r="G12" s="169">
        <v>4</v>
      </c>
      <c r="H12" s="30">
        <v>1</v>
      </c>
      <c r="I12" s="169">
        <v>4</v>
      </c>
      <c r="J12" s="169">
        <v>13</v>
      </c>
      <c r="K12" s="169">
        <v>14</v>
      </c>
      <c r="L12" s="169"/>
      <c r="M12" s="169"/>
      <c r="N12" s="169">
        <v>13</v>
      </c>
      <c r="O12" s="170">
        <v>6</v>
      </c>
      <c r="P12" s="142">
        <f t="shared" si="0"/>
        <v>55</v>
      </c>
      <c r="Q12" s="162">
        <v>54</v>
      </c>
    </row>
    <row r="13" spans="1:18" ht="13.5" thickBot="1">
      <c r="A13" s="136">
        <v>10</v>
      </c>
      <c r="B13" s="136" t="s">
        <v>2031</v>
      </c>
      <c r="C13" s="30">
        <v>2000</v>
      </c>
      <c r="D13" s="141" t="s">
        <v>1551</v>
      </c>
      <c r="E13" s="30"/>
      <c r="F13" s="30"/>
      <c r="G13" s="169">
        <v>8</v>
      </c>
      <c r="H13" s="169">
        <v>1</v>
      </c>
      <c r="I13" s="169"/>
      <c r="J13" s="169">
        <v>8</v>
      </c>
      <c r="K13" s="169"/>
      <c r="L13" s="169">
        <v>9</v>
      </c>
      <c r="M13" s="169"/>
      <c r="N13" s="169">
        <v>6</v>
      </c>
      <c r="O13" s="142"/>
      <c r="P13" s="142">
        <f t="shared" si="0"/>
        <v>32</v>
      </c>
      <c r="Q13" s="162">
        <v>32</v>
      </c>
    </row>
    <row r="14" spans="1:18" ht="13.5" thickBot="1">
      <c r="A14" s="136">
        <v>11</v>
      </c>
      <c r="B14" s="138" t="s">
        <v>2010</v>
      </c>
      <c r="C14" s="142">
        <v>1999</v>
      </c>
      <c r="D14" s="146" t="s">
        <v>1906</v>
      </c>
      <c r="E14" s="142"/>
      <c r="F14" s="142"/>
      <c r="G14" s="142"/>
      <c r="H14" s="142">
        <v>11</v>
      </c>
      <c r="I14" s="142"/>
      <c r="J14" s="142">
        <v>14</v>
      </c>
      <c r="K14" s="142">
        <v>11</v>
      </c>
      <c r="L14" s="142"/>
      <c r="M14" s="142"/>
      <c r="N14" s="30"/>
      <c r="O14" s="142"/>
      <c r="P14" s="142">
        <f t="shared" si="0"/>
        <v>36</v>
      </c>
      <c r="Q14" s="162"/>
    </row>
    <row r="15" spans="1:18" ht="13.5" thickBot="1">
      <c r="A15" s="136">
        <v>12</v>
      </c>
      <c r="B15" s="136" t="s">
        <v>1972</v>
      </c>
      <c r="C15" s="30">
        <v>1999</v>
      </c>
      <c r="D15" s="141" t="s">
        <v>1973</v>
      </c>
      <c r="E15" s="30">
        <v>15</v>
      </c>
      <c r="F15" s="30">
        <v>15</v>
      </c>
      <c r="G15" s="30"/>
      <c r="H15" s="30"/>
      <c r="I15" s="30"/>
      <c r="J15" s="30"/>
      <c r="K15" s="30"/>
      <c r="L15" s="30"/>
      <c r="M15" s="30"/>
      <c r="N15" s="30"/>
      <c r="O15" s="142"/>
      <c r="P15" s="142">
        <f t="shared" ref="P15:P19" si="1">SUM(E15:O15)</f>
        <v>30</v>
      </c>
      <c r="Q15" s="162"/>
    </row>
    <row r="16" spans="1:18" ht="13.5" thickBot="1">
      <c r="A16" s="136">
        <v>13</v>
      </c>
      <c r="B16" s="138" t="s">
        <v>2059</v>
      </c>
      <c r="C16" s="142"/>
      <c r="D16" s="146" t="s">
        <v>1757</v>
      </c>
      <c r="E16" s="142"/>
      <c r="F16" s="142"/>
      <c r="G16" s="142"/>
      <c r="H16" s="142">
        <v>13</v>
      </c>
      <c r="I16" s="142">
        <v>15</v>
      </c>
      <c r="J16" s="142"/>
      <c r="K16" s="142"/>
      <c r="L16" s="142"/>
      <c r="M16" s="142"/>
      <c r="N16" s="30"/>
      <c r="O16" s="142"/>
      <c r="P16" s="142">
        <f t="shared" si="1"/>
        <v>28</v>
      </c>
      <c r="Q16" s="162"/>
    </row>
    <row r="17" spans="1:17" ht="13.5" thickBot="1">
      <c r="A17" s="136">
        <v>14</v>
      </c>
      <c r="B17" s="136" t="s">
        <v>1139</v>
      </c>
      <c r="C17" s="157">
        <v>1999</v>
      </c>
      <c r="D17" s="141" t="s">
        <v>1526</v>
      </c>
      <c r="E17" s="157"/>
      <c r="F17" s="30">
        <v>1</v>
      </c>
      <c r="G17" s="30">
        <v>1</v>
      </c>
      <c r="H17" s="30"/>
      <c r="I17" s="30"/>
      <c r="J17" s="30"/>
      <c r="K17" s="30">
        <v>4</v>
      </c>
      <c r="L17" s="30">
        <v>7</v>
      </c>
      <c r="M17" s="30">
        <v>12</v>
      </c>
      <c r="N17" s="30"/>
      <c r="O17" s="142"/>
      <c r="P17" s="142">
        <f t="shared" si="1"/>
        <v>25</v>
      </c>
      <c r="Q17" s="162"/>
    </row>
    <row r="18" spans="1:17" ht="13.5" thickBot="1">
      <c r="A18" s="136">
        <v>15</v>
      </c>
      <c r="B18" s="138" t="s">
        <v>2041</v>
      </c>
      <c r="C18" s="142"/>
      <c r="D18" s="146" t="s">
        <v>1701</v>
      </c>
      <c r="E18" s="142"/>
      <c r="F18" s="142"/>
      <c r="G18" s="142">
        <v>1</v>
      </c>
      <c r="H18" s="142"/>
      <c r="I18" s="142">
        <v>1</v>
      </c>
      <c r="J18" s="142"/>
      <c r="K18" s="142"/>
      <c r="L18" s="142">
        <v>12</v>
      </c>
      <c r="M18" s="142"/>
      <c r="N18" s="30">
        <v>10</v>
      </c>
      <c r="O18" s="142"/>
      <c r="P18" s="142">
        <f t="shared" si="1"/>
        <v>24</v>
      </c>
      <c r="Q18" s="162"/>
    </row>
    <row r="19" spans="1:17" ht="13.5" thickBot="1">
      <c r="A19" s="136">
        <v>16</v>
      </c>
      <c r="B19" s="136" t="s">
        <v>2032</v>
      </c>
      <c r="C19" s="30"/>
      <c r="D19" s="141" t="s">
        <v>1705</v>
      </c>
      <c r="E19" s="30"/>
      <c r="F19" s="30"/>
      <c r="G19" s="30">
        <v>6</v>
      </c>
      <c r="H19" s="30">
        <v>5</v>
      </c>
      <c r="I19" s="30">
        <v>5</v>
      </c>
      <c r="J19" s="30"/>
      <c r="K19" s="30">
        <v>1</v>
      </c>
      <c r="L19" s="30"/>
      <c r="M19" s="30"/>
      <c r="N19" s="30"/>
      <c r="O19" s="142">
        <v>1</v>
      </c>
      <c r="P19" s="142">
        <f t="shared" si="1"/>
        <v>18</v>
      </c>
      <c r="Q19" s="162"/>
    </row>
    <row r="20" spans="1:17" ht="13.5" thickBot="1">
      <c r="A20" s="136">
        <v>17</v>
      </c>
      <c r="B20" s="138" t="s">
        <v>431</v>
      </c>
      <c r="C20" s="142"/>
      <c r="D20" s="146" t="s">
        <v>1898</v>
      </c>
      <c r="E20" s="142"/>
      <c r="F20" s="142"/>
      <c r="G20" s="142"/>
      <c r="H20" s="142">
        <v>4</v>
      </c>
      <c r="I20" s="142">
        <v>13</v>
      </c>
      <c r="J20" s="142"/>
      <c r="K20" s="142"/>
      <c r="L20" s="142"/>
      <c r="M20" s="142"/>
      <c r="N20" s="30"/>
      <c r="O20" s="142"/>
      <c r="P20" s="142">
        <v>17</v>
      </c>
      <c r="Q20" s="162"/>
    </row>
    <row r="21" spans="1:17" ht="13.5" thickBot="1">
      <c r="A21" s="136">
        <v>18</v>
      </c>
      <c r="B21" s="138" t="s">
        <v>1987</v>
      </c>
      <c r="C21" s="142">
        <v>2000</v>
      </c>
      <c r="D21" s="146" t="s">
        <v>1767</v>
      </c>
      <c r="E21" s="142">
        <v>2</v>
      </c>
      <c r="F21" s="142">
        <v>1</v>
      </c>
      <c r="G21" s="142">
        <v>1</v>
      </c>
      <c r="H21" s="142">
        <v>1</v>
      </c>
      <c r="I21" s="142">
        <v>1</v>
      </c>
      <c r="J21" s="142"/>
      <c r="K21" s="142">
        <v>3</v>
      </c>
      <c r="L21" s="142">
        <v>4</v>
      </c>
      <c r="M21" s="142"/>
      <c r="N21" s="30">
        <v>3</v>
      </c>
      <c r="O21" s="142">
        <v>1</v>
      </c>
      <c r="P21" s="142">
        <f>SUM(E21:O21)</f>
        <v>17</v>
      </c>
      <c r="Q21" s="162"/>
    </row>
    <row r="22" spans="1:17" ht="13.5" thickBot="1">
      <c r="A22" s="136">
        <v>19</v>
      </c>
      <c r="B22" s="139" t="s">
        <v>1194</v>
      </c>
      <c r="C22" s="142">
        <v>1999</v>
      </c>
      <c r="D22" s="145" t="s">
        <v>1526</v>
      </c>
      <c r="E22" s="142">
        <v>1</v>
      </c>
      <c r="F22" s="142">
        <v>1</v>
      </c>
      <c r="G22" s="142"/>
      <c r="H22" s="142">
        <v>1</v>
      </c>
      <c r="I22" s="142"/>
      <c r="J22" s="142"/>
      <c r="K22" s="142"/>
      <c r="L22" s="142">
        <v>1</v>
      </c>
      <c r="M22" s="142">
        <v>10</v>
      </c>
      <c r="N22" s="142">
        <v>1</v>
      </c>
      <c r="O22" s="142">
        <v>2</v>
      </c>
      <c r="P22" s="142">
        <f>SUM(E22:O22)</f>
        <v>17</v>
      </c>
      <c r="Q22" s="162"/>
    </row>
    <row r="23" spans="1:17" ht="13.5" thickBot="1">
      <c r="A23" s="136">
        <v>20</v>
      </c>
      <c r="B23" s="138" t="s">
        <v>1982</v>
      </c>
      <c r="C23" s="142">
        <v>2000</v>
      </c>
      <c r="D23" s="146" t="s">
        <v>1526</v>
      </c>
      <c r="E23" s="142">
        <v>7</v>
      </c>
      <c r="F23" s="142"/>
      <c r="G23" s="142">
        <v>5</v>
      </c>
      <c r="H23" s="142">
        <v>2</v>
      </c>
      <c r="I23" s="142">
        <v>1</v>
      </c>
      <c r="J23" s="142"/>
      <c r="K23" s="142"/>
      <c r="L23" s="142"/>
      <c r="M23" s="142"/>
      <c r="N23" s="30"/>
      <c r="O23" s="142"/>
      <c r="P23" s="142">
        <f>SUM(E23:O23)</f>
        <v>15</v>
      </c>
      <c r="Q23" s="162"/>
    </row>
    <row r="24" spans="1:17" ht="13.5" thickBot="1">
      <c r="A24" s="136">
        <v>21</v>
      </c>
      <c r="B24" s="138" t="s">
        <v>445</v>
      </c>
      <c r="C24" s="142"/>
      <c r="D24" s="146" t="s">
        <v>1606</v>
      </c>
      <c r="E24" s="142"/>
      <c r="F24" s="142"/>
      <c r="G24" s="142"/>
      <c r="H24" s="142">
        <v>1</v>
      </c>
      <c r="I24" s="142">
        <v>1</v>
      </c>
      <c r="J24" s="142">
        <v>3</v>
      </c>
      <c r="K24" s="142"/>
      <c r="L24" s="142">
        <v>1</v>
      </c>
      <c r="M24" s="142">
        <v>8</v>
      </c>
      <c r="N24" s="30"/>
      <c r="O24" s="142">
        <v>1</v>
      </c>
      <c r="P24" s="142">
        <v>15</v>
      </c>
      <c r="Q24" s="162"/>
    </row>
    <row r="25" spans="1:17" ht="13.5" thickBot="1">
      <c r="A25" s="136">
        <v>22</v>
      </c>
      <c r="B25" s="138" t="s">
        <v>2058</v>
      </c>
      <c r="C25" s="142"/>
      <c r="D25" s="146" t="s">
        <v>1578</v>
      </c>
      <c r="E25" s="142"/>
      <c r="F25" s="142"/>
      <c r="G25" s="142"/>
      <c r="H25" s="142">
        <v>14</v>
      </c>
      <c r="I25" s="142"/>
      <c r="J25" s="142"/>
      <c r="K25" s="142"/>
      <c r="L25" s="142"/>
      <c r="M25" s="142"/>
      <c r="N25" s="30"/>
      <c r="O25" s="142"/>
      <c r="P25" s="142">
        <f>SUM(E25:O25)</f>
        <v>14</v>
      </c>
      <c r="Q25" s="162"/>
    </row>
    <row r="26" spans="1:17" ht="13.5" thickBot="1">
      <c r="A26" s="136">
        <v>23</v>
      </c>
      <c r="B26" s="138" t="s">
        <v>433</v>
      </c>
      <c r="C26" s="142"/>
      <c r="D26" s="146" t="s">
        <v>1898</v>
      </c>
      <c r="E26" s="142"/>
      <c r="F26" s="142"/>
      <c r="G26" s="142"/>
      <c r="H26" s="142">
        <v>3</v>
      </c>
      <c r="I26" s="142">
        <v>11</v>
      </c>
      <c r="J26" s="142"/>
      <c r="K26" s="142"/>
      <c r="L26" s="142"/>
      <c r="M26" s="142"/>
      <c r="N26" s="30"/>
      <c r="O26" s="142"/>
      <c r="P26" s="142">
        <v>14</v>
      </c>
      <c r="Q26" s="162"/>
    </row>
    <row r="27" spans="1:17" ht="13.5" thickBot="1">
      <c r="A27" s="136">
        <v>24</v>
      </c>
      <c r="B27" s="139" t="s">
        <v>462</v>
      </c>
      <c r="C27" s="142">
        <v>1999</v>
      </c>
      <c r="D27" s="145" t="s">
        <v>2030</v>
      </c>
      <c r="E27" s="142"/>
      <c r="F27" s="142"/>
      <c r="G27" s="142">
        <v>9</v>
      </c>
      <c r="H27" s="142">
        <v>1</v>
      </c>
      <c r="I27" s="142">
        <v>2</v>
      </c>
      <c r="J27" s="142"/>
      <c r="K27" s="142">
        <v>2</v>
      </c>
      <c r="L27" s="142"/>
      <c r="M27" s="142"/>
      <c r="N27" s="142"/>
      <c r="O27" s="142"/>
      <c r="P27" s="142">
        <f>SUM(E27:O27)</f>
        <v>14</v>
      </c>
      <c r="Q27" s="162"/>
    </row>
    <row r="28" spans="1:17" ht="13.5" thickBot="1">
      <c r="A28" s="136">
        <v>25</v>
      </c>
      <c r="B28" s="139" t="s">
        <v>1188</v>
      </c>
      <c r="C28" s="142"/>
      <c r="D28" s="146" t="s">
        <v>1189</v>
      </c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>
        <v>14</v>
      </c>
      <c r="P28" s="142">
        <v>14</v>
      </c>
      <c r="Q28" s="162"/>
    </row>
    <row r="29" spans="1:17" ht="13.5" thickBot="1">
      <c r="A29" s="136">
        <v>26</v>
      </c>
      <c r="B29" s="136" t="s">
        <v>1975</v>
      </c>
      <c r="C29" s="30">
        <v>1999</v>
      </c>
      <c r="D29" s="141" t="s">
        <v>1976</v>
      </c>
      <c r="E29" s="30">
        <v>13</v>
      </c>
      <c r="F29" s="30"/>
      <c r="G29" s="30"/>
      <c r="H29" s="30"/>
      <c r="I29" s="30"/>
      <c r="J29" s="30"/>
      <c r="K29" s="30"/>
      <c r="L29" s="30"/>
      <c r="M29" s="30"/>
      <c r="N29" s="30"/>
      <c r="O29" s="142"/>
      <c r="P29" s="142">
        <f>SUM(E29:O29)</f>
        <v>13</v>
      </c>
      <c r="Q29" s="162"/>
    </row>
    <row r="30" spans="1:17" ht="13.5" thickBot="1">
      <c r="A30" s="136">
        <v>27</v>
      </c>
      <c r="B30" s="136" t="s">
        <v>1981</v>
      </c>
      <c r="C30" s="30">
        <v>1999</v>
      </c>
      <c r="D30" s="141" t="s">
        <v>1767</v>
      </c>
      <c r="E30" s="30">
        <v>8</v>
      </c>
      <c r="F30" s="30">
        <v>5</v>
      </c>
      <c r="G30" s="30"/>
      <c r="H30" s="30"/>
      <c r="I30" s="30"/>
      <c r="J30" s="30"/>
      <c r="K30" s="30"/>
      <c r="L30" s="30"/>
      <c r="M30" s="30"/>
      <c r="N30" s="30"/>
      <c r="O30" s="142"/>
      <c r="P30" s="142">
        <f>SUM(E30:O30)</f>
        <v>13</v>
      </c>
      <c r="Q30" s="162"/>
    </row>
    <row r="31" spans="1:17" ht="13.5" thickBot="1">
      <c r="A31" s="136">
        <v>28</v>
      </c>
      <c r="B31" s="138" t="s">
        <v>432</v>
      </c>
      <c r="C31" s="142"/>
      <c r="D31" s="146" t="s">
        <v>1898</v>
      </c>
      <c r="E31" s="142"/>
      <c r="F31" s="142"/>
      <c r="G31" s="142"/>
      <c r="H31" s="142">
        <v>1</v>
      </c>
      <c r="I31" s="142">
        <v>12</v>
      </c>
      <c r="J31" s="142"/>
      <c r="K31" s="142"/>
      <c r="L31" s="142"/>
      <c r="M31" s="142"/>
      <c r="N31" s="30"/>
      <c r="O31" s="142"/>
      <c r="P31" s="142">
        <v>13</v>
      </c>
      <c r="Q31" s="162"/>
    </row>
    <row r="32" spans="1:17" ht="13.5" thickBot="1">
      <c r="A32" s="136">
        <v>29</v>
      </c>
      <c r="B32" s="139" t="s">
        <v>704</v>
      </c>
      <c r="C32" s="142">
        <v>2000</v>
      </c>
      <c r="D32" s="145" t="s">
        <v>1606</v>
      </c>
      <c r="E32" s="142"/>
      <c r="F32" s="142"/>
      <c r="G32" s="142"/>
      <c r="H32" s="142"/>
      <c r="I32" s="142"/>
      <c r="J32" s="142">
        <v>5</v>
      </c>
      <c r="K32" s="142"/>
      <c r="L32" s="142">
        <v>6</v>
      </c>
      <c r="M32" s="142">
        <v>1</v>
      </c>
      <c r="N32" s="142"/>
      <c r="O32" s="142">
        <v>1</v>
      </c>
      <c r="P32" s="142">
        <v>13</v>
      </c>
      <c r="Q32" s="162"/>
    </row>
    <row r="33" spans="1:17" ht="13.5" thickBot="1">
      <c r="A33" s="136">
        <v>30</v>
      </c>
      <c r="B33" s="136" t="s">
        <v>2034</v>
      </c>
      <c r="C33" s="30">
        <v>199</v>
      </c>
      <c r="D33" s="141" t="s">
        <v>2030</v>
      </c>
      <c r="E33" s="30"/>
      <c r="F33" s="30"/>
      <c r="G33" s="30">
        <v>3</v>
      </c>
      <c r="H33" s="30">
        <v>1</v>
      </c>
      <c r="I33" s="30"/>
      <c r="J33" s="30"/>
      <c r="K33" s="30">
        <v>8</v>
      </c>
      <c r="L33" s="30"/>
      <c r="M33" s="30"/>
      <c r="N33" s="30"/>
      <c r="O33" s="142">
        <v>1</v>
      </c>
      <c r="P33" s="142">
        <f>SUM(E33:O33)</f>
        <v>13</v>
      </c>
      <c r="Q33" s="162"/>
    </row>
    <row r="34" spans="1:17" ht="13.5" thickBot="1">
      <c r="A34" s="136">
        <v>31</v>
      </c>
      <c r="B34" s="139" t="s">
        <v>1190</v>
      </c>
      <c r="C34" s="142"/>
      <c r="D34" s="146" t="s">
        <v>1191</v>
      </c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>
        <v>13</v>
      </c>
      <c r="P34" s="142">
        <v>13</v>
      </c>
      <c r="Q34" s="162"/>
    </row>
    <row r="35" spans="1:17" ht="13.5" thickBot="1">
      <c r="A35" s="136">
        <v>32</v>
      </c>
      <c r="B35" s="136" t="s">
        <v>1978</v>
      </c>
      <c r="C35" s="30">
        <v>1999</v>
      </c>
      <c r="D35" s="141" t="s">
        <v>1551</v>
      </c>
      <c r="E35" s="30">
        <v>11</v>
      </c>
      <c r="F35" s="30"/>
      <c r="G35" s="30"/>
      <c r="H35" s="30">
        <v>1</v>
      </c>
      <c r="I35" s="30"/>
      <c r="J35" s="30"/>
      <c r="K35" s="30"/>
      <c r="L35" s="30"/>
      <c r="M35" s="30"/>
      <c r="N35" s="30"/>
      <c r="O35" s="142"/>
      <c r="P35" s="142">
        <f>SUM(E35:O35)</f>
        <v>12</v>
      </c>
      <c r="Q35" s="162"/>
    </row>
    <row r="36" spans="1:17" ht="13.5" thickBot="1">
      <c r="A36" s="136">
        <v>33</v>
      </c>
      <c r="B36" s="136" t="s">
        <v>1984</v>
      </c>
      <c r="C36" s="30">
        <v>2000</v>
      </c>
      <c r="D36" s="141" t="s">
        <v>1976</v>
      </c>
      <c r="E36" s="30">
        <v>5</v>
      </c>
      <c r="F36" s="30">
        <v>3</v>
      </c>
      <c r="G36" s="30">
        <v>1</v>
      </c>
      <c r="H36" s="30">
        <v>1</v>
      </c>
      <c r="I36" s="30">
        <v>1</v>
      </c>
      <c r="J36" s="30"/>
      <c r="K36" s="30"/>
      <c r="L36" s="30"/>
      <c r="M36" s="30"/>
      <c r="N36" s="30"/>
      <c r="O36" s="142"/>
      <c r="P36" s="142">
        <f>SUM(E36:O36)</f>
        <v>11</v>
      </c>
      <c r="Q36" s="162"/>
    </row>
    <row r="37" spans="1:17" ht="13.5" thickBot="1">
      <c r="A37" s="136">
        <v>34</v>
      </c>
      <c r="B37" s="139" t="s">
        <v>1140</v>
      </c>
      <c r="C37" s="142">
        <v>1999</v>
      </c>
      <c r="D37" s="146" t="s">
        <v>1526</v>
      </c>
      <c r="E37" s="142"/>
      <c r="F37" s="142"/>
      <c r="G37" s="142"/>
      <c r="H37" s="142"/>
      <c r="I37" s="142"/>
      <c r="J37" s="142"/>
      <c r="K37" s="142"/>
      <c r="L37" s="142"/>
      <c r="M37" s="142">
        <v>11</v>
      </c>
      <c r="N37" s="142"/>
      <c r="O37" s="142"/>
      <c r="P37" s="142">
        <v>11</v>
      </c>
      <c r="Q37" s="162" t="s">
        <v>453</v>
      </c>
    </row>
    <row r="38" spans="1:17" ht="13.5" thickBot="1">
      <c r="A38" s="136">
        <v>35</v>
      </c>
      <c r="B38" s="139" t="s">
        <v>1192</v>
      </c>
      <c r="C38" s="142"/>
      <c r="D38" s="146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>
        <v>11</v>
      </c>
      <c r="P38" s="142">
        <v>11</v>
      </c>
      <c r="Q38" s="162"/>
    </row>
    <row r="39" spans="1:17" ht="13.5" thickBot="1">
      <c r="A39" s="136">
        <v>36</v>
      </c>
      <c r="B39" s="138" t="s">
        <v>454</v>
      </c>
      <c r="C39" s="142"/>
      <c r="D39" s="146" t="s">
        <v>281</v>
      </c>
      <c r="E39" s="142"/>
      <c r="F39" s="142"/>
      <c r="G39" s="142"/>
      <c r="H39" s="142">
        <v>10</v>
      </c>
      <c r="I39" s="142"/>
      <c r="J39" s="142"/>
      <c r="K39" s="142"/>
      <c r="L39" s="142"/>
      <c r="M39" s="142"/>
      <c r="N39" s="30"/>
      <c r="O39" s="142"/>
      <c r="P39" s="142">
        <v>10</v>
      </c>
      <c r="Q39" s="162"/>
    </row>
    <row r="40" spans="1:17" ht="13.5" thickBot="1">
      <c r="A40" s="136">
        <v>37</v>
      </c>
      <c r="B40" s="136" t="s">
        <v>1980</v>
      </c>
      <c r="C40" s="30">
        <v>1999</v>
      </c>
      <c r="D40" s="141" t="s">
        <v>1526</v>
      </c>
      <c r="E40" s="30">
        <v>9</v>
      </c>
      <c r="F40" s="30">
        <v>1</v>
      </c>
      <c r="G40" s="30"/>
      <c r="H40" s="30"/>
      <c r="I40" s="30"/>
      <c r="J40" s="30"/>
      <c r="K40" s="30"/>
      <c r="L40" s="30"/>
      <c r="M40" s="30"/>
      <c r="N40" s="30"/>
      <c r="O40" s="142"/>
      <c r="P40" s="142">
        <f>SUM(E40:O40)</f>
        <v>10</v>
      </c>
      <c r="Q40" s="162"/>
    </row>
    <row r="41" spans="1:17" ht="13.5" thickBot="1">
      <c r="A41" s="136">
        <v>38</v>
      </c>
      <c r="B41" s="138" t="s">
        <v>443</v>
      </c>
      <c r="C41" s="142"/>
      <c r="D41" s="146" t="s">
        <v>1819</v>
      </c>
      <c r="E41" s="142"/>
      <c r="F41" s="142"/>
      <c r="G41" s="142"/>
      <c r="H41" s="142">
        <v>1</v>
      </c>
      <c r="I41" s="142">
        <v>1</v>
      </c>
      <c r="J41" s="142">
        <v>6</v>
      </c>
      <c r="K41" s="142"/>
      <c r="L41" s="142"/>
      <c r="M41" s="142"/>
      <c r="N41" s="30">
        <v>1</v>
      </c>
      <c r="O41" s="142"/>
      <c r="P41" s="142">
        <v>9</v>
      </c>
      <c r="Q41" s="162"/>
    </row>
    <row r="42" spans="1:17" ht="13.5" thickBot="1">
      <c r="A42" s="136">
        <v>39</v>
      </c>
      <c r="B42" s="136" t="s">
        <v>1141</v>
      </c>
      <c r="C42" s="30" t="s">
        <v>453</v>
      </c>
      <c r="D42" s="141" t="s">
        <v>1578</v>
      </c>
      <c r="E42" s="30" t="s">
        <v>453</v>
      </c>
      <c r="F42" s="30"/>
      <c r="G42" s="30"/>
      <c r="H42" s="30"/>
      <c r="I42" s="30"/>
      <c r="J42" s="30"/>
      <c r="K42" s="30"/>
      <c r="L42" s="30"/>
      <c r="M42" s="30">
        <v>9</v>
      </c>
      <c r="N42" s="30"/>
      <c r="O42" s="142"/>
      <c r="P42" s="142">
        <f>SUM(E42:O42)</f>
        <v>9</v>
      </c>
      <c r="Q42" s="162"/>
    </row>
    <row r="43" spans="1:17" ht="13.5" thickBot="1">
      <c r="A43" s="136">
        <v>40</v>
      </c>
      <c r="B43" s="138" t="s">
        <v>455</v>
      </c>
      <c r="C43" s="142"/>
      <c r="D43" s="146" t="s">
        <v>1759</v>
      </c>
      <c r="E43" s="142"/>
      <c r="F43" s="142"/>
      <c r="G43" s="142"/>
      <c r="H43" s="142">
        <v>8</v>
      </c>
      <c r="I43" s="142"/>
      <c r="J43" s="142"/>
      <c r="K43" s="142"/>
      <c r="L43" s="142"/>
      <c r="M43" s="142"/>
      <c r="N43" s="30"/>
      <c r="O43" s="142"/>
      <c r="P43" s="142">
        <v>8</v>
      </c>
      <c r="Q43" s="162"/>
    </row>
    <row r="44" spans="1:17" ht="13.5" thickBot="1">
      <c r="A44" s="136">
        <v>41</v>
      </c>
      <c r="B44" s="136" t="s">
        <v>1985</v>
      </c>
      <c r="C44" s="30">
        <v>1999</v>
      </c>
      <c r="D44" s="141" t="s">
        <v>1847</v>
      </c>
      <c r="E44" s="30">
        <v>4</v>
      </c>
      <c r="F44" s="30"/>
      <c r="G44" s="30">
        <v>1</v>
      </c>
      <c r="H44" s="30">
        <v>1</v>
      </c>
      <c r="I44" s="30"/>
      <c r="J44" s="30"/>
      <c r="K44" s="30"/>
      <c r="L44" s="30"/>
      <c r="M44" s="30"/>
      <c r="N44" s="30">
        <v>2</v>
      </c>
      <c r="O44" s="142"/>
      <c r="P44" s="142">
        <f>SUM(E44:O44)</f>
        <v>8</v>
      </c>
      <c r="Q44" s="162"/>
    </row>
    <row r="45" spans="1:17" ht="13.5" thickBot="1">
      <c r="A45" s="136">
        <v>42</v>
      </c>
      <c r="B45" s="138" t="s">
        <v>441</v>
      </c>
      <c r="C45" s="142"/>
      <c r="D45" s="146" t="s">
        <v>1819</v>
      </c>
      <c r="E45" s="142"/>
      <c r="F45" s="142"/>
      <c r="G45" s="142"/>
      <c r="H45" s="142"/>
      <c r="I45" s="142">
        <v>1</v>
      </c>
      <c r="J45" s="142"/>
      <c r="K45" s="142"/>
      <c r="L45" s="142"/>
      <c r="M45" s="142"/>
      <c r="N45" s="30">
        <v>7</v>
      </c>
      <c r="O45" s="142"/>
      <c r="P45" s="142">
        <v>8</v>
      </c>
      <c r="Q45" s="162"/>
    </row>
    <row r="46" spans="1:17" ht="13.5" thickBot="1">
      <c r="A46" s="136">
        <v>43</v>
      </c>
      <c r="B46" s="139" t="s">
        <v>822</v>
      </c>
      <c r="C46" s="142">
        <v>1999</v>
      </c>
      <c r="D46" s="146" t="s">
        <v>1537</v>
      </c>
      <c r="E46" s="142"/>
      <c r="F46" s="142"/>
      <c r="G46" s="142"/>
      <c r="H46" s="142"/>
      <c r="I46" s="142"/>
      <c r="J46" s="142"/>
      <c r="K46" s="142"/>
      <c r="L46" s="142">
        <v>8</v>
      </c>
      <c r="M46" s="142"/>
      <c r="N46" s="142"/>
      <c r="O46" s="142"/>
      <c r="P46" s="142">
        <v>8</v>
      </c>
      <c r="Q46" s="162"/>
    </row>
    <row r="47" spans="1:17" ht="13.5" thickBot="1">
      <c r="A47" s="136">
        <v>44</v>
      </c>
      <c r="B47" s="138" t="s">
        <v>456</v>
      </c>
      <c r="C47" s="142"/>
      <c r="D47" s="146" t="s">
        <v>457</v>
      </c>
      <c r="E47" s="142"/>
      <c r="F47" s="142"/>
      <c r="G47" s="142"/>
      <c r="H47" s="142">
        <v>7</v>
      </c>
      <c r="I47" s="142"/>
      <c r="J47" s="142"/>
      <c r="K47" s="142"/>
      <c r="L47" s="142"/>
      <c r="M47" s="142"/>
      <c r="N47" s="30"/>
      <c r="O47" s="142"/>
      <c r="P47" s="142">
        <v>7</v>
      </c>
      <c r="Q47" s="162"/>
    </row>
    <row r="48" spans="1:17" ht="13.5" thickBot="1">
      <c r="A48" s="136">
        <v>45</v>
      </c>
      <c r="B48" s="139" t="s">
        <v>703</v>
      </c>
      <c r="C48" s="142">
        <v>2000</v>
      </c>
      <c r="D48" s="145" t="s">
        <v>1551</v>
      </c>
      <c r="E48" s="142"/>
      <c r="F48" s="142"/>
      <c r="G48" s="142"/>
      <c r="H48" s="142"/>
      <c r="I48" s="142"/>
      <c r="J48" s="142">
        <v>7</v>
      </c>
      <c r="K48" s="142"/>
      <c r="L48" s="142"/>
      <c r="M48" s="142"/>
      <c r="N48" s="142"/>
      <c r="O48" s="142"/>
      <c r="P48" s="142">
        <v>7</v>
      </c>
      <c r="Q48" s="162"/>
    </row>
    <row r="49" spans="1:17" ht="13.5" thickBot="1">
      <c r="A49" s="136">
        <v>46</v>
      </c>
      <c r="B49" s="136" t="s">
        <v>2044</v>
      </c>
      <c r="C49" s="30">
        <v>2000</v>
      </c>
      <c r="D49" s="141" t="s">
        <v>2045</v>
      </c>
      <c r="E49" s="30"/>
      <c r="F49" s="30"/>
      <c r="G49" s="30">
        <v>1</v>
      </c>
      <c r="H49" s="30">
        <v>1</v>
      </c>
      <c r="I49" s="30">
        <v>1</v>
      </c>
      <c r="J49" s="30"/>
      <c r="K49" s="30">
        <v>1</v>
      </c>
      <c r="L49" s="30"/>
      <c r="M49" s="30"/>
      <c r="N49" s="30"/>
      <c r="O49" s="142">
        <v>3</v>
      </c>
      <c r="P49" s="142">
        <f>SUM(E49:O49)</f>
        <v>7</v>
      </c>
      <c r="Q49" s="162"/>
    </row>
    <row r="50" spans="1:17" ht="13.5" thickBot="1">
      <c r="A50" s="136">
        <v>47</v>
      </c>
      <c r="B50" s="136" t="s">
        <v>437</v>
      </c>
      <c r="C50" s="30">
        <v>2000</v>
      </c>
      <c r="D50" s="141" t="s">
        <v>2045</v>
      </c>
      <c r="E50" s="30"/>
      <c r="F50" s="30"/>
      <c r="G50" s="30">
        <v>1</v>
      </c>
      <c r="H50" s="30">
        <v>1</v>
      </c>
      <c r="I50" s="30">
        <v>1</v>
      </c>
      <c r="J50" s="30"/>
      <c r="K50" s="30"/>
      <c r="L50" s="30"/>
      <c r="M50" s="30"/>
      <c r="N50" s="30"/>
      <c r="O50" s="142">
        <v>4</v>
      </c>
      <c r="P50" s="142">
        <f>SUM(E50:O50)</f>
        <v>7</v>
      </c>
      <c r="Q50" s="162"/>
    </row>
    <row r="51" spans="1:17" ht="13.5" thickBot="1">
      <c r="A51" s="136">
        <v>48</v>
      </c>
      <c r="B51" s="139" t="s">
        <v>461</v>
      </c>
      <c r="C51" s="144">
        <v>2000</v>
      </c>
      <c r="D51" s="145" t="s">
        <v>2030</v>
      </c>
      <c r="E51" s="142"/>
      <c r="F51" s="142"/>
      <c r="G51" s="142">
        <v>1</v>
      </c>
      <c r="H51" s="142">
        <v>1</v>
      </c>
      <c r="I51" s="142"/>
      <c r="J51" s="142"/>
      <c r="K51" s="142">
        <v>5</v>
      </c>
      <c r="L51" s="142"/>
      <c r="M51" s="142"/>
      <c r="N51" s="30"/>
      <c r="O51" s="142"/>
      <c r="P51" s="142">
        <f>SUM(E51:O51)</f>
        <v>7</v>
      </c>
      <c r="Q51" s="162"/>
    </row>
    <row r="52" spans="1:17" ht="13.5" thickBot="1">
      <c r="A52" s="136">
        <v>49</v>
      </c>
      <c r="B52" s="139" t="s">
        <v>707</v>
      </c>
      <c r="C52" s="144">
        <v>2000</v>
      </c>
      <c r="D52" s="146" t="s">
        <v>1606</v>
      </c>
      <c r="E52" s="142"/>
      <c r="F52" s="142"/>
      <c r="G52" s="142"/>
      <c r="H52" s="142"/>
      <c r="I52" s="142"/>
      <c r="J52" s="142">
        <v>1</v>
      </c>
      <c r="K52" s="142"/>
      <c r="L52" s="142">
        <v>1</v>
      </c>
      <c r="M52" s="142">
        <v>5</v>
      </c>
      <c r="N52" s="142"/>
      <c r="O52" s="142"/>
      <c r="P52" s="144">
        <v>7</v>
      </c>
      <c r="Q52" s="162"/>
    </row>
    <row r="53" spans="1:17" ht="13.5" thickBot="1">
      <c r="A53" s="136">
        <v>50</v>
      </c>
      <c r="B53" s="139" t="s">
        <v>1142</v>
      </c>
      <c r="C53" s="142"/>
      <c r="D53" s="146"/>
      <c r="E53" s="142"/>
      <c r="F53" s="142"/>
      <c r="G53" s="142"/>
      <c r="H53" s="142"/>
      <c r="I53" s="142"/>
      <c r="J53" s="142"/>
      <c r="K53" s="142"/>
      <c r="L53" s="142"/>
      <c r="M53" s="142">
        <v>7</v>
      </c>
      <c r="N53" s="142"/>
      <c r="O53" s="142"/>
      <c r="P53" s="142">
        <v>7</v>
      </c>
      <c r="Q53" s="162"/>
    </row>
    <row r="54" spans="1:17" ht="13.5" thickBot="1">
      <c r="A54" s="136">
        <v>51</v>
      </c>
      <c r="B54" s="136" t="s">
        <v>1983</v>
      </c>
      <c r="C54" s="30">
        <v>2000</v>
      </c>
      <c r="D54" s="141" t="s">
        <v>1526</v>
      </c>
      <c r="E54" s="30">
        <v>6</v>
      </c>
      <c r="F54" s="30"/>
      <c r="G54" s="30"/>
      <c r="H54" s="30"/>
      <c r="I54" s="30"/>
      <c r="J54" s="30"/>
      <c r="K54" s="30"/>
      <c r="L54" s="30"/>
      <c r="M54" s="30"/>
      <c r="N54" s="30"/>
      <c r="O54" s="142"/>
      <c r="P54" s="142">
        <f>SUM(E54:O54)</f>
        <v>6</v>
      </c>
      <c r="Q54" s="162"/>
    </row>
    <row r="55" spans="1:17" ht="13.5" thickBot="1">
      <c r="A55" s="136">
        <v>52</v>
      </c>
      <c r="B55" s="136" t="s">
        <v>2055</v>
      </c>
      <c r="C55" s="30">
        <v>2000</v>
      </c>
      <c r="D55" s="141" t="s">
        <v>1526</v>
      </c>
      <c r="E55" s="30"/>
      <c r="F55" s="30">
        <v>1</v>
      </c>
      <c r="G55" s="30"/>
      <c r="H55" s="30">
        <v>1</v>
      </c>
      <c r="I55" s="30"/>
      <c r="J55" s="30">
        <v>1</v>
      </c>
      <c r="K55" s="30">
        <v>1</v>
      </c>
      <c r="L55" s="30"/>
      <c r="M55" s="30"/>
      <c r="N55" s="30">
        <v>1</v>
      </c>
      <c r="O55" s="142">
        <v>1</v>
      </c>
      <c r="P55" s="142">
        <f>SUM(E55:O55)</f>
        <v>6</v>
      </c>
      <c r="Q55" s="162"/>
    </row>
    <row r="56" spans="1:17" ht="13.5" thickBot="1">
      <c r="A56" s="136">
        <v>53</v>
      </c>
      <c r="B56" s="138" t="s">
        <v>1284</v>
      </c>
      <c r="C56" s="142">
        <v>2000</v>
      </c>
      <c r="D56" s="146" t="s">
        <v>1606</v>
      </c>
      <c r="E56" s="142"/>
      <c r="F56" s="142"/>
      <c r="G56" s="142"/>
      <c r="H56" s="142"/>
      <c r="I56" s="142">
        <v>1</v>
      </c>
      <c r="J56" s="142">
        <v>2</v>
      </c>
      <c r="K56" s="142"/>
      <c r="L56" s="142">
        <v>1</v>
      </c>
      <c r="M56" s="142">
        <v>1</v>
      </c>
      <c r="N56" s="30"/>
      <c r="O56" s="142">
        <v>1</v>
      </c>
      <c r="P56" s="142">
        <v>6</v>
      </c>
      <c r="Q56" s="162"/>
    </row>
    <row r="57" spans="1:17" ht="13.5" thickBot="1">
      <c r="A57" s="136">
        <v>54</v>
      </c>
      <c r="B57" s="136" t="s">
        <v>2053</v>
      </c>
      <c r="C57" s="157"/>
      <c r="D57" s="141" t="s">
        <v>1526</v>
      </c>
      <c r="E57" s="157"/>
      <c r="F57" s="30"/>
      <c r="G57" s="30">
        <v>1</v>
      </c>
      <c r="H57" s="30"/>
      <c r="I57" s="30"/>
      <c r="J57" s="30"/>
      <c r="K57" s="30">
        <v>1</v>
      </c>
      <c r="L57" s="30">
        <v>1</v>
      </c>
      <c r="M57" s="30">
        <v>1</v>
      </c>
      <c r="N57" s="30">
        <v>1</v>
      </c>
      <c r="O57" s="142">
        <v>1</v>
      </c>
      <c r="P57" s="142">
        <f>SUM(E57:O57)</f>
        <v>6</v>
      </c>
      <c r="Q57" s="162"/>
    </row>
    <row r="58" spans="1:17" ht="13.5" thickBot="1">
      <c r="A58" s="136">
        <v>55</v>
      </c>
      <c r="B58" s="139" t="s">
        <v>1143</v>
      </c>
      <c r="C58" s="142"/>
      <c r="D58" s="146"/>
      <c r="E58" s="142"/>
      <c r="F58" s="142"/>
      <c r="G58" s="142"/>
      <c r="H58" s="142"/>
      <c r="I58" s="142"/>
      <c r="J58" s="142"/>
      <c r="K58" s="142"/>
      <c r="L58" s="142"/>
      <c r="M58" s="142">
        <v>6</v>
      </c>
      <c r="N58" s="142"/>
      <c r="O58" s="142"/>
      <c r="P58" s="142">
        <v>6</v>
      </c>
      <c r="Q58" s="162"/>
    </row>
    <row r="59" spans="1:17" ht="13.5" thickBot="1">
      <c r="A59" s="136">
        <v>56</v>
      </c>
      <c r="B59" s="139" t="s">
        <v>482</v>
      </c>
      <c r="C59" s="142">
        <v>2000</v>
      </c>
      <c r="D59" s="145" t="s">
        <v>1578</v>
      </c>
      <c r="E59" s="142"/>
      <c r="F59" s="142"/>
      <c r="G59" s="142"/>
      <c r="H59" s="142">
        <v>1</v>
      </c>
      <c r="I59" s="142"/>
      <c r="J59" s="142">
        <v>4</v>
      </c>
      <c r="K59" s="142"/>
      <c r="L59" s="142"/>
      <c r="M59" s="142"/>
      <c r="N59" s="30"/>
      <c r="O59" s="142"/>
      <c r="P59" s="142">
        <v>5</v>
      </c>
      <c r="Q59" s="162"/>
    </row>
    <row r="60" spans="1:17" ht="13.5" thickBot="1">
      <c r="A60" s="136">
        <v>57</v>
      </c>
      <c r="B60" s="139" t="s">
        <v>463</v>
      </c>
      <c r="C60" s="142">
        <v>1999</v>
      </c>
      <c r="D60" s="145" t="s">
        <v>1526</v>
      </c>
      <c r="E60" s="142">
        <v>1</v>
      </c>
      <c r="F60" s="142">
        <v>1</v>
      </c>
      <c r="G60" s="142">
        <v>1</v>
      </c>
      <c r="H60" s="142">
        <v>1</v>
      </c>
      <c r="I60" s="142"/>
      <c r="J60" s="142"/>
      <c r="K60" s="142">
        <v>1</v>
      </c>
      <c r="L60" s="142"/>
      <c r="M60" s="142"/>
      <c r="N60" s="142"/>
      <c r="O60" s="142"/>
      <c r="P60" s="142">
        <f>SUM(E60:O60)</f>
        <v>5</v>
      </c>
      <c r="Q60" s="162"/>
    </row>
    <row r="61" spans="1:17" ht="13.5" thickBot="1">
      <c r="A61" s="136">
        <v>58</v>
      </c>
      <c r="B61" s="139" t="s">
        <v>1090</v>
      </c>
      <c r="C61" s="142"/>
      <c r="D61" s="146" t="s">
        <v>1819</v>
      </c>
      <c r="E61" s="142"/>
      <c r="F61" s="142"/>
      <c r="G61" s="142"/>
      <c r="H61" s="142"/>
      <c r="I61" s="142"/>
      <c r="J61" s="142"/>
      <c r="K61" s="142"/>
      <c r="L61" s="142"/>
      <c r="M61" s="142"/>
      <c r="N61" s="142">
        <v>5</v>
      </c>
      <c r="O61" s="142"/>
      <c r="P61" s="142">
        <v>5</v>
      </c>
      <c r="Q61" s="162"/>
    </row>
    <row r="62" spans="1:17" ht="13.5" thickBot="1">
      <c r="A62" s="136">
        <v>59</v>
      </c>
      <c r="B62" s="139" t="s">
        <v>1193</v>
      </c>
      <c r="C62" s="142"/>
      <c r="D62" s="146" t="s">
        <v>1189</v>
      </c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>
        <v>5</v>
      </c>
      <c r="P62" s="142">
        <v>5</v>
      </c>
      <c r="Q62" s="162"/>
    </row>
    <row r="63" spans="1:17" ht="13.5" thickBot="1">
      <c r="A63" s="136">
        <v>60</v>
      </c>
      <c r="B63" s="139" t="s">
        <v>1281</v>
      </c>
      <c r="C63" s="142">
        <v>1999</v>
      </c>
      <c r="D63" s="146" t="s">
        <v>1537</v>
      </c>
      <c r="E63" s="142"/>
      <c r="F63" s="142"/>
      <c r="G63" s="142"/>
      <c r="H63" s="142"/>
      <c r="I63" s="142"/>
      <c r="J63" s="142"/>
      <c r="K63" s="142"/>
      <c r="L63" s="142">
        <v>5</v>
      </c>
      <c r="M63" s="142"/>
      <c r="N63" s="142"/>
      <c r="O63" s="142"/>
      <c r="P63" s="142">
        <v>5</v>
      </c>
      <c r="Q63" s="162"/>
    </row>
    <row r="64" spans="1:17" ht="13.5" thickBot="1">
      <c r="A64" s="136">
        <v>61</v>
      </c>
      <c r="B64" s="138" t="s">
        <v>1986</v>
      </c>
      <c r="C64" s="142">
        <v>2000</v>
      </c>
      <c r="D64" s="146" t="s">
        <v>1767</v>
      </c>
      <c r="E64" s="142">
        <v>3</v>
      </c>
      <c r="F64" s="142"/>
      <c r="G64" s="142">
        <v>1</v>
      </c>
      <c r="H64" s="142"/>
      <c r="I64" s="142"/>
      <c r="J64" s="142"/>
      <c r="K64" s="142"/>
      <c r="L64" s="142"/>
      <c r="M64" s="142"/>
      <c r="N64" s="30"/>
      <c r="O64" s="142"/>
      <c r="P64" s="142">
        <f>SUM(E64:O64)</f>
        <v>4</v>
      </c>
      <c r="Q64" s="162"/>
    </row>
    <row r="65" spans="1:17" ht="13.5" thickBot="1">
      <c r="A65" s="136">
        <v>62</v>
      </c>
      <c r="B65" s="136" t="s">
        <v>2052</v>
      </c>
      <c r="C65" s="157"/>
      <c r="D65" s="141" t="s">
        <v>1701</v>
      </c>
      <c r="E65" s="157"/>
      <c r="F65" s="30"/>
      <c r="G65" s="30">
        <v>1</v>
      </c>
      <c r="H65" s="30">
        <v>1</v>
      </c>
      <c r="I65" s="30">
        <v>1</v>
      </c>
      <c r="J65" s="30">
        <v>1</v>
      </c>
      <c r="K65" s="30"/>
      <c r="L65" s="30"/>
      <c r="M65" s="30"/>
      <c r="N65" s="30"/>
      <c r="O65" s="142"/>
      <c r="P65" s="142">
        <f>SUM(E65:O65)</f>
        <v>4</v>
      </c>
      <c r="Q65" s="162"/>
    </row>
    <row r="66" spans="1:17" ht="13.5" thickBot="1">
      <c r="A66" s="136">
        <v>63</v>
      </c>
      <c r="B66" s="138" t="s">
        <v>2054</v>
      </c>
      <c r="C66" s="142">
        <v>1999</v>
      </c>
      <c r="D66" s="146" t="s">
        <v>1551</v>
      </c>
      <c r="E66" s="142">
        <v>1</v>
      </c>
      <c r="F66" s="142"/>
      <c r="G66" s="142"/>
      <c r="H66" s="142">
        <v>1</v>
      </c>
      <c r="I66" s="142"/>
      <c r="J66" s="142">
        <v>1</v>
      </c>
      <c r="K66" s="142"/>
      <c r="L66" s="142"/>
      <c r="M66" s="142"/>
      <c r="N66" s="30">
        <v>1</v>
      </c>
      <c r="O66" s="142"/>
      <c r="P66" s="142">
        <f>SUM(E66:O66)</f>
        <v>4</v>
      </c>
      <c r="Q66" s="162"/>
    </row>
    <row r="67" spans="1:17" ht="13.5" thickBot="1">
      <c r="A67" s="136">
        <v>64</v>
      </c>
      <c r="B67" s="136" t="s">
        <v>2047</v>
      </c>
      <c r="C67" s="30"/>
      <c r="D67" s="141" t="s">
        <v>1705</v>
      </c>
      <c r="E67" s="30"/>
      <c r="F67" s="30"/>
      <c r="G67" s="30">
        <v>1</v>
      </c>
      <c r="H67" s="30">
        <v>1</v>
      </c>
      <c r="I67" s="30">
        <v>1</v>
      </c>
      <c r="J67" s="30"/>
      <c r="K67" s="30"/>
      <c r="L67" s="30"/>
      <c r="M67" s="30"/>
      <c r="N67" s="30"/>
      <c r="O67" s="142">
        <v>1</v>
      </c>
      <c r="P67" s="142">
        <f>SUM(E67:O67)</f>
        <v>4</v>
      </c>
      <c r="Q67" s="162"/>
    </row>
    <row r="68" spans="1:17" ht="13.5" thickBot="1">
      <c r="A68" s="136">
        <v>65</v>
      </c>
      <c r="B68" s="138" t="s">
        <v>468</v>
      </c>
      <c r="C68" s="142">
        <v>2000</v>
      </c>
      <c r="D68" s="146" t="s">
        <v>1526</v>
      </c>
      <c r="E68" s="142"/>
      <c r="F68" s="142"/>
      <c r="G68" s="142"/>
      <c r="H68" s="142">
        <v>1</v>
      </c>
      <c r="I68" s="142"/>
      <c r="J68" s="142"/>
      <c r="K68" s="142"/>
      <c r="L68" s="142">
        <v>1</v>
      </c>
      <c r="M68" s="142"/>
      <c r="N68" s="30">
        <v>1</v>
      </c>
      <c r="O68" s="142">
        <v>1</v>
      </c>
      <c r="P68" s="142">
        <v>4</v>
      </c>
      <c r="Q68" s="162"/>
    </row>
    <row r="69" spans="1:17" ht="13.5" thickBot="1">
      <c r="A69" s="136">
        <v>66</v>
      </c>
      <c r="B69" s="139" t="s">
        <v>1091</v>
      </c>
      <c r="C69" s="142"/>
      <c r="D69" s="146" t="s">
        <v>1819</v>
      </c>
      <c r="E69" s="142"/>
      <c r="F69" s="142"/>
      <c r="G69" s="142"/>
      <c r="H69" s="142"/>
      <c r="I69" s="142"/>
      <c r="J69" s="142"/>
      <c r="K69" s="142"/>
      <c r="L69" s="142"/>
      <c r="M69" s="142"/>
      <c r="N69" s="142">
        <v>4</v>
      </c>
      <c r="O69" s="142"/>
      <c r="P69" s="142">
        <v>4</v>
      </c>
      <c r="Q69" s="162"/>
    </row>
    <row r="70" spans="1:17" ht="13.5" thickBot="1">
      <c r="A70" s="136">
        <v>67</v>
      </c>
      <c r="B70" s="139" t="s">
        <v>1144</v>
      </c>
      <c r="C70" s="142"/>
      <c r="D70" s="146" t="s">
        <v>1145</v>
      </c>
      <c r="E70" s="142"/>
      <c r="F70" s="142"/>
      <c r="G70" s="142"/>
      <c r="H70" s="142"/>
      <c r="I70" s="142"/>
      <c r="J70" s="142"/>
      <c r="K70" s="142"/>
      <c r="L70" s="142"/>
      <c r="M70" s="142">
        <v>4</v>
      </c>
      <c r="N70" s="142"/>
      <c r="O70" s="142"/>
      <c r="P70" s="142">
        <v>4</v>
      </c>
      <c r="Q70" s="162"/>
    </row>
    <row r="71" spans="1:17" ht="13.5" thickBot="1">
      <c r="A71" s="136">
        <v>68</v>
      </c>
      <c r="B71" s="138" t="s">
        <v>434</v>
      </c>
      <c r="C71" s="142"/>
      <c r="D71" s="146" t="s">
        <v>1767</v>
      </c>
      <c r="E71" s="142"/>
      <c r="F71" s="142"/>
      <c r="G71" s="142"/>
      <c r="H71" s="142"/>
      <c r="I71" s="142">
        <v>3</v>
      </c>
      <c r="J71" s="142"/>
      <c r="K71" s="142"/>
      <c r="L71" s="142"/>
      <c r="M71" s="142"/>
      <c r="N71" s="30"/>
      <c r="O71" s="142"/>
      <c r="P71" s="142">
        <v>3</v>
      </c>
      <c r="Q71" s="162"/>
    </row>
    <row r="72" spans="1:17" ht="13.5" thickBot="1">
      <c r="A72" s="136">
        <v>69</v>
      </c>
      <c r="B72" s="138" t="s">
        <v>2057</v>
      </c>
      <c r="C72" s="142">
        <v>2000</v>
      </c>
      <c r="D72" s="146" t="s">
        <v>1526</v>
      </c>
      <c r="E72" s="142">
        <v>1</v>
      </c>
      <c r="F72" s="142"/>
      <c r="G72" s="142"/>
      <c r="H72" s="142">
        <v>1</v>
      </c>
      <c r="I72" s="142"/>
      <c r="J72" s="142"/>
      <c r="K72" s="142"/>
      <c r="L72" s="142">
        <v>1</v>
      </c>
      <c r="M72" s="142"/>
      <c r="N72" s="30"/>
      <c r="O72" s="142"/>
      <c r="P72" s="142">
        <f>SUM(E72:O72)</f>
        <v>3</v>
      </c>
      <c r="Q72" s="162"/>
    </row>
    <row r="73" spans="1:17" ht="13.5" thickBot="1">
      <c r="A73" s="136">
        <v>70</v>
      </c>
      <c r="B73" s="139" t="s">
        <v>2054</v>
      </c>
      <c r="C73" s="142">
        <v>1999</v>
      </c>
      <c r="D73" s="145" t="s">
        <v>1847</v>
      </c>
      <c r="E73" s="142"/>
      <c r="F73" s="142">
        <v>1</v>
      </c>
      <c r="G73" s="142"/>
      <c r="H73" s="142">
        <v>1</v>
      </c>
      <c r="I73" s="142"/>
      <c r="J73" s="142"/>
      <c r="K73" s="142"/>
      <c r="L73" s="142">
        <v>1</v>
      </c>
      <c r="M73" s="142"/>
      <c r="N73" s="142"/>
      <c r="O73" s="142"/>
      <c r="P73" s="142">
        <f>SUM(E73:O73)</f>
        <v>3</v>
      </c>
      <c r="Q73" s="162"/>
    </row>
    <row r="74" spans="1:17" ht="13.5" thickBot="1">
      <c r="A74" s="136">
        <v>71</v>
      </c>
      <c r="B74" s="139" t="s">
        <v>449</v>
      </c>
      <c r="C74" s="144"/>
      <c r="D74" s="145" t="s">
        <v>521</v>
      </c>
      <c r="E74" s="142"/>
      <c r="F74" s="142"/>
      <c r="G74" s="142"/>
      <c r="H74" s="144">
        <v>1</v>
      </c>
      <c r="I74" s="142">
        <v>1</v>
      </c>
      <c r="J74" s="142"/>
      <c r="K74" s="142"/>
      <c r="L74" s="142"/>
      <c r="M74" s="142"/>
      <c r="N74" s="30"/>
      <c r="O74" s="142">
        <v>1</v>
      </c>
      <c r="P74" s="142">
        <v>3</v>
      </c>
      <c r="Q74" s="162"/>
    </row>
    <row r="75" spans="1:17" ht="13.5" thickBot="1">
      <c r="A75" s="136">
        <v>72</v>
      </c>
      <c r="B75" s="138" t="s">
        <v>442</v>
      </c>
      <c r="C75" s="142"/>
      <c r="D75" s="146" t="s">
        <v>1819</v>
      </c>
      <c r="E75" s="142"/>
      <c r="F75" s="142"/>
      <c r="G75" s="142"/>
      <c r="H75" s="142">
        <v>1</v>
      </c>
      <c r="I75" s="142">
        <v>1</v>
      </c>
      <c r="J75" s="142"/>
      <c r="K75" s="142"/>
      <c r="L75" s="142"/>
      <c r="M75" s="142"/>
      <c r="N75" s="30">
        <v>1</v>
      </c>
      <c r="O75" s="142" t="s">
        <v>453</v>
      </c>
      <c r="P75" s="142">
        <v>3</v>
      </c>
      <c r="Q75" s="162"/>
    </row>
    <row r="76" spans="1:17" ht="13.5" thickBot="1">
      <c r="A76" s="136">
        <v>73</v>
      </c>
      <c r="B76" s="138" t="s">
        <v>448</v>
      </c>
      <c r="C76" s="142"/>
      <c r="D76" s="146" t="s">
        <v>1901</v>
      </c>
      <c r="E76" s="142"/>
      <c r="F76" s="142"/>
      <c r="G76" s="142"/>
      <c r="H76" s="142"/>
      <c r="I76" s="142">
        <v>1</v>
      </c>
      <c r="J76" s="142"/>
      <c r="K76" s="142"/>
      <c r="L76" s="142"/>
      <c r="M76" s="142"/>
      <c r="N76" s="30">
        <v>1</v>
      </c>
      <c r="O76" s="142">
        <v>1</v>
      </c>
      <c r="P76" s="142">
        <v>3</v>
      </c>
      <c r="Q76" s="162"/>
    </row>
    <row r="77" spans="1:17" ht="13.5" thickBot="1">
      <c r="A77" s="136">
        <v>74</v>
      </c>
      <c r="B77" s="139" t="s">
        <v>490</v>
      </c>
      <c r="C77" s="142">
        <v>1999</v>
      </c>
      <c r="D77" s="145" t="s">
        <v>1952</v>
      </c>
      <c r="E77" s="142"/>
      <c r="F77" s="142"/>
      <c r="G77" s="142"/>
      <c r="H77" s="142">
        <v>1</v>
      </c>
      <c r="I77" s="142"/>
      <c r="J77" s="142"/>
      <c r="K77" s="142">
        <v>1</v>
      </c>
      <c r="L77" s="142"/>
      <c r="M77" s="142"/>
      <c r="N77" s="30"/>
      <c r="O77" s="142">
        <v>1</v>
      </c>
      <c r="P77" s="142">
        <v>3</v>
      </c>
      <c r="Q77" s="162"/>
    </row>
    <row r="78" spans="1:17" ht="13.5" thickBot="1">
      <c r="A78" s="136">
        <v>75</v>
      </c>
      <c r="B78" s="139" t="s">
        <v>1146</v>
      </c>
      <c r="C78" s="142"/>
      <c r="D78" s="146" t="s">
        <v>1147</v>
      </c>
      <c r="E78" s="142"/>
      <c r="F78" s="142"/>
      <c r="G78" s="142"/>
      <c r="H78" s="142"/>
      <c r="I78" s="142"/>
      <c r="J78" s="142"/>
      <c r="K78" s="142"/>
      <c r="L78" s="142"/>
      <c r="M78" s="142">
        <v>3</v>
      </c>
      <c r="N78" s="142"/>
      <c r="O78" s="142"/>
      <c r="P78" s="142">
        <v>3</v>
      </c>
      <c r="Q78" s="162"/>
    </row>
    <row r="79" spans="1:17" ht="13.5" thickBot="1">
      <c r="A79" s="136">
        <v>76</v>
      </c>
      <c r="B79" s="139" t="s">
        <v>1282</v>
      </c>
      <c r="C79" s="142">
        <v>1999</v>
      </c>
      <c r="D79" s="146" t="s">
        <v>1537</v>
      </c>
      <c r="E79" s="142"/>
      <c r="F79" s="142"/>
      <c r="G79" s="142"/>
      <c r="H79" s="142"/>
      <c r="I79" s="142"/>
      <c r="J79" s="142"/>
      <c r="K79" s="142"/>
      <c r="L79" s="142">
        <v>3</v>
      </c>
      <c r="M79" s="142"/>
      <c r="N79" s="142"/>
      <c r="O79" s="142"/>
      <c r="P79" s="142">
        <v>3</v>
      </c>
      <c r="Q79" s="162"/>
    </row>
    <row r="80" spans="1:17" ht="13.5" thickBot="1">
      <c r="A80" s="136">
        <v>77</v>
      </c>
      <c r="B80" s="139" t="s">
        <v>2021</v>
      </c>
      <c r="C80" s="142">
        <v>1999</v>
      </c>
      <c r="D80" s="145" t="s">
        <v>1526</v>
      </c>
      <c r="E80" s="142"/>
      <c r="F80" s="142">
        <v>1</v>
      </c>
      <c r="G80" s="142">
        <v>1</v>
      </c>
      <c r="H80" s="142"/>
      <c r="I80" s="142"/>
      <c r="J80" s="142"/>
      <c r="K80" s="142"/>
      <c r="L80" s="142"/>
      <c r="M80" s="142"/>
      <c r="N80" s="30"/>
      <c r="O80" s="142"/>
      <c r="P80" s="142">
        <f t="shared" ref="P80:P95" si="2">SUM(E80:O80)</f>
        <v>2</v>
      </c>
      <c r="Q80" s="162"/>
    </row>
    <row r="81" spans="1:17" ht="13.5" thickBot="1">
      <c r="A81" s="136">
        <v>78</v>
      </c>
      <c r="B81" s="138" t="s">
        <v>2027</v>
      </c>
      <c r="C81" s="142">
        <v>1999</v>
      </c>
      <c r="D81" s="146" t="s">
        <v>1526</v>
      </c>
      <c r="E81" s="142"/>
      <c r="F81" s="142">
        <v>1</v>
      </c>
      <c r="G81" s="142">
        <v>1</v>
      </c>
      <c r="H81" s="142"/>
      <c r="I81" s="142"/>
      <c r="J81" s="142"/>
      <c r="K81" s="142"/>
      <c r="L81" s="142"/>
      <c r="M81" s="142"/>
      <c r="N81" s="30"/>
      <c r="O81" s="142"/>
      <c r="P81" s="142">
        <f t="shared" si="2"/>
        <v>2</v>
      </c>
      <c r="Q81" s="162"/>
    </row>
    <row r="82" spans="1:17" ht="13.5" thickBot="1">
      <c r="A82" s="136">
        <v>79</v>
      </c>
      <c r="B82" s="136" t="s">
        <v>2035</v>
      </c>
      <c r="C82" s="30"/>
      <c r="D82" s="141" t="s">
        <v>1526</v>
      </c>
      <c r="E82" s="30"/>
      <c r="F82" s="147"/>
      <c r="G82" s="30">
        <v>2</v>
      </c>
      <c r="H82" s="30"/>
      <c r="I82" s="30"/>
      <c r="J82" s="30"/>
      <c r="K82" s="30"/>
      <c r="L82" s="30"/>
      <c r="M82" s="30"/>
      <c r="N82" s="30"/>
      <c r="O82" s="142"/>
      <c r="P82" s="142">
        <f t="shared" si="2"/>
        <v>2</v>
      </c>
      <c r="Q82" s="162"/>
    </row>
    <row r="83" spans="1:17" ht="13.5" thickBot="1">
      <c r="A83" s="136">
        <v>80</v>
      </c>
      <c r="B83" s="136" t="s">
        <v>1988</v>
      </c>
      <c r="C83" s="30">
        <v>2000</v>
      </c>
      <c r="D83" s="141" t="s">
        <v>1534</v>
      </c>
      <c r="E83" s="30">
        <v>1</v>
      </c>
      <c r="F83" s="30"/>
      <c r="G83" s="30"/>
      <c r="H83" s="30">
        <v>1</v>
      </c>
      <c r="I83" s="30"/>
      <c r="J83" s="30"/>
      <c r="K83" s="30"/>
      <c r="L83" s="30"/>
      <c r="M83" s="30"/>
      <c r="N83" s="30"/>
      <c r="O83" s="142"/>
      <c r="P83" s="142">
        <f t="shared" si="2"/>
        <v>2</v>
      </c>
      <c r="Q83" s="162"/>
    </row>
    <row r="84" spans="1:17" ht="13.5" thickBot="1">
      <c r="A84" s="136">
        <v>81</v>
      </c>
      <c r="B84" s="136" t="s">
        <v>1989</v>
      </c>
      <c r="C84" s="30">
        <v>2000</v>
      </c>
      <c r="D84" s="141" t="s">
        <v>1847</v>
      </c>
      <c r="E84" s="30">
        <v>1</v>
      </c>
      <c r="F84" s="30"/>
      <c r="G84" s="30"/>
      <c r="H84" s="30">
        <v>1</v>
      </c>
      <c r="I84" s="30"/>
      <c r="J84" s="30"/>
      <c r="K84" s="30"/>
      <c r="L84" s="30"/>
      <c r="M84" s="30"/>
      <c r="N84" s="30"/>
      <c r="O84" s="142"/>
      <c r="P84" s="142">
        <f t="shared" si="2"/>
        <v>2</v>
      </c>
      <c r="Q84" s="162"/>
    </row>
    <row r="85" spans="1:17" ht="13.5" thickBot="1">
      <c r="A85" s="136">
        <v>82</v>
      </c>
      <c r="B85" s="136" t="s">
        <v>2014</v>
      </c>
      <c r="C85" s="30">
        <v>2000</v>
      </c>
      <c r="D85" s="141" t="s">
        <v>1906</v>
      </c>
      <c r="E85" s="30"/>
      <c r="F85" s="30">
        <v>1</v>
      </c>
      <c r="G85" s="30"/>
      <c r="H85" s="30">
        <v>1</v>
      </c>
      <c r="I85" s="30"/>
      <c r="J85" s="30"/>
      <c r="K85" s="30"/>
      <c r="L85" s="30"/>
      <c r="M85" s="30"/>
      <c r="N85" s="30"/>
      <c r="O85" s="142"/>
      <c r="P85" s="142">
        <f t="shared" si="2"/>
        <v>2</v>
      </c>
      <c r="Q85" s="162"/>
    </row>
    <row r="86" spans="1:17" ht="13.5" thickBot="1">
      <c r="A86" s="136">
        <v>83</v>
      </c>
      <c r="B86" s="139" t="s">
        <v>2022</v>
      </c>
      <c r="C86" s="144">
        <v>2000</v>
      </c>
      <c r="D86" s="145" t="s">
        <v>1580</v>
      </c>
      <c r="E86" s="142"/>
      <c r="F86" s="142">
        <v>1</v>
      </c>
      <c r="G86" s="142"/>
      <c r="H86" s="142">
        <v>1</v>
      </c>
      <c r="I86" s="142"/>
      <c r="J86" s="142"/>
      <c r="K86" s="142"/>
      <c r="L86" s="142"/>
      <c r="M86" s="142"/>
      <c r="N86" s="30"/>
      <c r="O86" s="142"/>
      <c r="P86" s="142">
        <f t="shared" si="2"/>
        <v>2</v>
      </c>
      <c r="Q86" s="162"/>
    </row>
    <row r="87" spans="1:17" ht="13.5" thickBot="1">
      <c r="A87" s="136">
        <v>84</v>
      </c>
      <c r="B87" s="136" t="s">
        <v>2026</v>
      </c>
      <c r="C87" s="157">
        <v>2000</v>
      </c>
      <c r="D87" s="141" t="s">
        <v>1901</v>
      </c>
      <c r="E87" s="157"/>
      <c r="F87" s="30">
        <v>1</v>
      </c>
      <c r="G87" s="30"/>
      <c r="H87" s="30">
        <v>1</v>
      </c>
      <c r="I87" s="30"/>
      <c r="J87" s="30"/>
      <c r="K87" s="30"/>
      <c r="L87" s="30"/>
      <c r="M87" s="30"/>
      <c r="N87" s="30"/>
      <c r="O87" s="142"/>
      <c r="P87" s="142">
        <f t="shared" si="2"/>
        <v>2</v>
      </c>
      <c r="Q87" s="162"/>
    </row>
    <row r="88" spans="1:17" ht="13.5" thickBot="1">
      <c r="A88" s="136">
        <v>85</v>
      </c>
      <c r="B88" s="138" t="s">
        <v>2039</v>
      </c>
      <c r="C88" s="142"/>
      <c r="D88" s="146" t="s">
        <v>1616</v>
      </c>
      <c r="E88" s="142"/>
      <c r="F88" s="142"/>
      <c r="G88" s="142">
        <v>1</v>
      </c>
      <c r="H88" s="142">
        <v>1</v>
      </c>
      <c r="I88" s="142"/>
      <c r="J88" s="142"/>
      <c r="K88" s="142"/>
      <c r="L88" s="142"/>
      <c r="M88" s="142"/>
      <c r="N88" s="30"/>
      <c r="O88" s="142"/>
      <c r="P88" s="142">
        <f t="shared" si="2"/>
        <v>2</v>
      </c>
      <c r="Q88" s="162"/>
    </row>
    <row r="89" spans="1:17" ht="13.5" thickBot="1">
      <c r="A89" s="136">
        <v>86</v>
      </c>
      <c r="B89" s="136" t="s">
        <v>474</v>
      </c>
      <c r="C89" s="30"/>
      <c r="D89" s="141" t="s">
        <v>1597</v>
      </c>
      <c r="E89" s="30"/>
      <c r="F89" s="30"/>
      <c r="G89" s="30">
        <v>1</v>
      </c>
      <c r="H89" s="30">
        <v>1</v>
      </c>
      <c r="I89" s="30"/>
      <c r="J89" s="30"/>
      <c r="K89" s="30"/>
      <c r="L89" s="30"/>
      <c r="M89" s="30"/>
      <c r="N89" s="30"/>
      <c r="O89" s="142"/>
      <c r="P89" s="142">
        <f t="shared" si="2"/>
        <v>2</v>
      </c>
      <c r="Q89" s="162"/>
    </row>
    <row r="90" spans="1:17" ht="13.5" thickBot="1">
      <c r="A90" s="136">
        <v>87</v>
      </c>
      <c r="B90" s="136" t="s">
        <v>2046</v>
      </c>
      <c r="C90" s="30">
        <v>2000</v>
      </c>
      <c r="D90" s="141" t="s">
        <v>1836</v>
      </c>
      <c r="E90" s="30"/>
      <c r="F90" s="30"/>
      <c r="G90" s="30">
        <v>1</v>
      </c>
      <c r="H90" s="30">
        <v>1</v>
      </c>
      <c r="I90" s="30"/>
      <c r="J90" s="30"/>
      <c r="K90" s="30"/>
      <c r="L90" s="30"/>
      <c r="M90" s="30"/>
      <c r="N90" s="30"/>
      <c r="O90" s="142"/>
      <c r="P90" s="142">
        <f t="shared" si="2"/>
        <v>2</v>
      </c>
      <c r="Q90" s="162"/>
    </row>
    <row r="91" spans="1:17" ht="13.5" thickBot="1">
      <c r="A91" s="136">
        <v>88</v>
      </c>
      <c r="B91" s="136" t="s">
        <v>1989</v>
      </c>
      <c r="C91" s="30"/>
      <c r="D91" s="141" t="s">
        <v>1847</v>
      </c>
      <c r="E91" s="30"/>
      <c r="F91" s="30"/>
      <c r="G91" s="30">
        <v>1</v>
      </c>
      <c r="H91" s="30">
        <v>1</v>
      </c>
      <c r="I91" s="30"/>
      <c r="J91" s="30"/>
      <c r="K91" s="30"/>
      <c r="L91" s="30"/>
      <c r="M91" s="30"/>
      <c r="N91" s="30"/>
      <c r="O91" s="142"/>
      <c r="P91" s="142">
        <f t="shared" si="2"/>
        <v>2</v>
      </c>
      <c r="Q91" s="162"/>
    </row>
    <row r="92" spans="1:17" ht="13.5" thickBot="1">
      <c r="A92" s="136">
        <v>89</v>
      </c>
      <c r="B92" s="136" t="s">
        <v>2049</v>
      </c>
      <c r="C92" s="157"/>
      <c r="D92" s="141" t="s">
        <v>1597</v>
      </c>
      <c r="E92" s="157"/>
      <c r="F92" s="30"/>
      <c r="G92" s="30">
        <v>1</v>
      </c>
      <c r="H92" s="30">
        <v>1</v>
      </c>
      <c r="I92" s="30"/>
      <c r="J92" s="30"/>
      <c r="K92" s="30"/>
      <c r="L92" s="30"/>
      <c r="M92" s="30"/>
      <c r="N92" s="30"/>
      <c r="O92" s="142"/>
      <c r="P92" s="142">
        <f t="shared" si="2"/>
        <v>2</v>
      </c>
      <c r="Q92" s="162"/>
    </row>
    <row r="93" spans="1:17" ht="13.5" thickBot="1">
      <c r="A93" s="136">
        <v>90</v>
      </c>
      <c r="B93" s="137" t="s">
        <v>2054</v>
      </c>
      <c r="C93" s="148"/>
      <c r="D93" s="149" t="s">
        <v>1616</v>
      </c>
      <c r="E93" s="142"/>
      <c r="F93" s="142"/>
      <c r="G93" s="150">
        <v>1</v>
      </c>
      <c r="H93" s="142"/>
      <c r="I93" s="142">
        <v>1</v>
      </c>
      <c r="J93" s="142"/>
      <c r="K93" s="142"/>
      <c r="L93" s="142"/>
      <c r="M93" s="142"/>
      <c r="N93" s="30"/>
      <c r="O93" s="142"/>
      <c r="P93" s="142">
        <f t="shared" si="2"/>
        <v>2</v>
      </c>
      <c r="Q93" s="162"/>
    </row>
    <row r="94" spans="1:17" ht="13.5" thickBot="1">
      <c r="A94" s="136">
        <v>91</v>
      </c>
      <c r="B94" s="137" t="s">
        <v>2055</v>
      </c>
      <c r="C94" s="148"/>
      <c r="D94" s="149" t="s">
        <v>1526</v>
      </c>
      <c r="E94" s="142"/>
      <c r="F94" s="142"/>
      <c r="G94" s="150">
        <v>1</v>
      </c>
      <c r="H94" s="142"/>
      <c r="I94" s="142">
        <v>1</v>
      </c>
      <c r="J94" s="142"/>
      <c r="K94" s="142"/>
      <c r="L94" s="142"/>
      <c r="M94" s="142"/>
      <c r="N94" s="30"/>
      <c r="O94" s="142"/>
      <c r="P94" s="142">
        <f t="shared" si="2"/>
        <v>2</v>
      </c>
      <c r="Q94" s="162"/>
    </row>
    <row r="95" spans="1:17" ht="13.5" thickBot="1">
      <c r="A95" s="136">
        <v>92</v>
      </c>
      <c r="B95" s="137" t="s">
        <v>2056</v>
      </c>
      <c r="C95" s="148"/>
      <c r="D95" s="146" t="s">
        <v>1616</v>
      </c>
      <c r="E95" s="142"/>
      <c r="F95" s="142"/>
      <c r="G95" s="150">
        <v>1</v>
      </c>
      <c r="H95" s="142">
        <v>1</v>
      </c>
      <c r="I95" s="142"/>
      <c r="J95" s="142"/>
      <c r="K95" s="142"/>
      <c r="L95" s="142"/>
      <c r="M95" s="142"/>
      <c r="N95" s="30"/>
      <c r="O95" s="142"/>
      <c r="P95" s="142">
        <f t="shared" si="2"/>
        <v>2</v>
      </c>
      <c r="Q95" s="162"/>
    </row>
    <row r="96" spans="1:17" ht="13.5" thickBot="1">
      <c r="A96" s="136">
        <v>93</v>
      </c>
      <c r="B96" s="138" t="s">
        <v>435</v>
      </c>
      <c r="C96" s="142"/>
      <c r="D96" s="146" t="s">
        <v>436</v>
      </c>
      <c r="E96" s="142"/>
      <c r="F96" s="142"/>
      <c r="G96" s="142"/>
      <c r="H96" s="142">
        <v>1</v>
      </c>
      <c r="I96" s="142">
        <v>1</v>
      </c>
      <c r="J96" s="142"/>
      <c r="K96" s="142"/>
      <c r="L96" s="142"/>
      <c r="M96" s="142"/>
      <c r="N96" s="30"/>
      <c r="O96" s="142"/>
      <c r="P96" s="142">
        <v>2</v>
      </c>
      <c r="Q96" s="162"/>
    </row>
    <row r="97" spans="1:17" ht="13.5" thickBot="1">
      <c r="A97" s="136">
        <v>94</v>
      </c>
      <c r="B97" s="138" t="s">
        <v>438</v>
      </c>
      <c r="C97" s="142"/>
      <c r="D97" s="146" t="s">
        <v>1819</v>
      </c>
      <c r="E97" s="142"/>
      <c r="F97" s="142"/>
      <c r="G97" s="142"/>
      <c r="H97" s="142">
        <v>1</v>
      </c>
      <c r="I97" s="142">
        <v>1</v>
      </c>
      <c r="J97" s="142"/>
      <c r="K97" s="142"/>
      <c r="L97" s="142"/>
      <c r="M97" s="142"/>
      <c r="N97" s="30"/>
      <c r="O97" s="142"/>
      <c r="P97" s="142">
        <v>2</v>
      </c>
      <c r="Q97" s="162"/>
    </row>
    <row r="98" spans="1:17" ht="13.5" thickBot="1">
      <c r="A98" s="136">
        <v>95</v>
      </c>
      <c r="B98" s="138" t="s">
        <v>459</v>
      </c>
      <c r="C98" s="142">
        <v>2000</v>
      </c>
      <c r="D98" s="146" t="s">
        <v>1906</v>
      </c>
      <c r="E98" s="142"/>
      <c r="F98" s="142"/>
      <c r="G98" s="142"/>
      <c r="H98" s="142">
        <v>1</v>
      </c>
      <c r="I98" s="142"/>
      <c r="J98" s="142">
        <v>1</v>
      </c>
      <c r="K98" s="142"/>
      <c r="L98" s="142"/>
      <c r="M98" s="142"/>
      <c r="N98" s="30"/>
      <c r="O98" s="142"/>
      <c r="P98" s="142">
        <v>2</v>
      </c>
      <c r="Q98" s="162"/>
    </row>
    <row r="99" spans="1:17" ht="13.5" thickBot="1">
      <c r="A99" s="136">
        <v>96</v>
      </c>
      <c r="B99" s="138" t="s">
        <v>1995</v>
      </c>
      <c r="C99" s="142">
        <v>2000</v>
      </c>
      <c r="D99" s="146" t="s">
        <v>1526</v>
      </c>
      <c r="E99" s="142">
        <v>1</v>
      </c>
      <c r="F99" s="142"/>
      <c r="G99" s="142"/>
      <c r="H99" s="142"/>
      <c r="I99" s="142"/>
      <c r="J99" s="142"/>
      <c r="K99" s="142"/>
      <c r="L99" s="142">
        <v>1</v>
      </c>
      <c r="M99" s="142"/>
      <c r="N99" s="30"/>
      <c r="O99" s="142"/>
      <c r="P99" s="142">
        <f>SUM(E99:O99)</f>
        <v>2</v>
      </c>
      <c r="Q99" s="162"/>
    </row>
    <row r="100" spans="1:17" ht="13.5" thickBot="1">
      <c r="A100" s="136">
        <v>97</v>
      </c>
      <c r="B100" s="138" t="s">
        <v>2040</v>
      </c>
      <c r="C100" s="142"/>
      <c r="D100" s="146" t="s">
        <v>1597</v>
      </c>
      <c r="E100" s="142"/>
      <c r="F100" s="142"/>
      <c r="G100" s="142">
        <v>1</v>
      </c>
      <c r="H100" s="142"/>
      <c r="I100" s="142"/>
      <c r="J100" s="142"/>
      <c r="K100" s="142"/>
      <c r="L100" s="142"/>
      <c r="M100" s="142"/>
      <c r="N100" s="30">
        <v>1</v>
      </c>
      <c r="O100" s="142"/>
      <c r="P100" s="142">
        <f>SUM(E100:O100)</f>
        <v>2</v>
      </c>
      <c r="Q100" s="162"/>
    </row>
    <row r="101" spans="1:17" ht="13.5" thickBot="1">
      <c r="A101" s="136">
        <v>98</v>
      </c>
      <c r="B101" s="138" t="s">
        <v>447</v>
      </c>
      <c r="C101" s="142"/>
      <c r="D101" s="146" t="s">
        <v>1819</v>
      </c>
      <c r="E101" s="142"/>
      <c r="F101" s="142"/>
      <c r="G101" s="142"/>
      <c r="H101" s="142"/>
      <c r="I101" s="142">
        <v>1</v>
      </c>
      <c r="J101" s="142"/>
      <c r="K101" s="142"/>
      <c r="L101" s="142"/>
      <c r="M101" s="142"/>
      <c r="N101" s="30">
        <v>1</v>
      </c>
      <c r="O101" s="142" t="s">
        <v>453</v>
      </c>
      <c r="P101" s="142">
        <v>2</v>
      </c>
      <c r="Q101" s="162"/>
    </row>
    <row r="102" spans="1:17" ht="13.5" thickBot="1">
      <c r="A102" s="136">
        <v>99</v>
      </c>
      <c r="B102" s="138" t="s">
        <v>464</v>
      </c>
      <c r="C102" s="142">
        <v>1999</v>
      </c>
      <c r="D102" s="146" t="s">
        <v>1551</v>
      </c>
      <c r="E102" s="142"/>
      <c r="F102" s="142"/>
      <c r="G102" s="142"/>
      <c r="H102" s="142">
        <v>1</v>
      </c>
      <c r="I102" s="142"/>
      <c r="J102" s="142"/>
      <c r="K102" s="142"/>
      <c r="L102" s="142"/>
      <c r="M102" s="142">
        <v>1</v>
      </c>
      <c r="N102" s="30"/>
      <c r="O102" s="142"/>
      <c r="P102" s="142">
        <v>2</v>
      </c>
      <c r="Q102" s="162"/>
    </row>
    <row r="103" spans="1:17" ht="13.5" thickBot="1">
      <c r="A103" s="136">
        <v>100</v>
      </c>
      <c r="B103" s="139" t="s">
        <v>1097</v>
      </c>
      <c r="C103" s="142"/>
      <c r="D103" s="146" t="s">
        <v>1600</v>
      </c>
      <c r="E103" s="142"/>
      <c r="F103" s="142"/>
      <c r="G103" s="142"/>
      <c r="H103" s="142"/>
      <c r="I103" s="142"/>
      <c r="J103" s="142"/>
      <c r="K103" s="142"/>
      <c r="L103" s="142"/>
      <c r="M103" s="142"/>
      <c r="N103" s="142">
        <v>1</v>
      </c>
      <c r="O103" s="142">
        <v>1</v>
      </c>
      <c r="P103" s="142">
        <v>2</v>
      </c>
      <c r="Q103" s="162"/>
    </row>
    <row r="104" spans="1:17" ht="13.5" thickBot="1">
      <c r="A104" s="136">
        <v>101</v>
      </c>
      <c r="B104" s="139" t="s">
        <v>1148</v>
      </c>
      <c r="C104" s="142"/>
      <c r="D104" s="146" t="s">
        <v>1147</v>
      </c>
      <c r="E104" s="142"/>
      <c r="F104" s="142"/>
      <c r="G104" s="142"/>
      <c r="H104" s="142"/>
      <c r="I104" s="142"/>
      <c r="J104" s="142"/>
      <c r="K104" s="142"/>
      <c r="L104" s="142"/>
      <c r="M104" s="142">
        <v>2</v>
      </c>
      <c r="N104" s="142"/>
      <c r="O104" s="142"/>
      <c r="P104" s="142">
        <v>2</v>
      </c>
      <c r="Q104" s="162"/>
    </row>
    <row r="105" spans="1:17" ht="13.5" thickBot="1">
      <c r="A105" s="136">
        <v>102</v>
      </c>
      <c r="B105" s="139" t="s">
        <v>1283</v>
      </c>
      <c r="C105" s="142">
        <v>1999</v>
      </c>
      <c r="D105" s="146" t="s">
        <v>1537</v>
      </c>
      <c r="E105" s="142"/>
      <c r="F105" s="142"/>
      <c r="G105" s="142"/>
      <c r="H105" s="142"/>
      <c r="I105" s="142"/>
      <c r="J105" s="142"/>
      <c r="K105" s="142"/>
      <c r="L105" s="142">
        <v>2</v>
      </c>
      <c r="M105" s="142"/>
      <c r="N105" s="142"/>
      <c r="O105" s="142"/>
      <c r="P105" s="142">
        <v>2</v>
      </c>
      <c r="Q105" s="162"/>
    </row>
    <row r="106" spans="1:17" ht="13.5" thickBot="1">
      <c r="A106" s="136">
        <v>103</v>
      </c>
      <c r="B106" s="137" t="s">
        <v>1990</v>
      </c>
      <c r="C106" s="148">
        <v>1999</v>
      </c>
      <c r="D106" s="149" t="s">
        <v>1778</v>
      </c>
      <c r="E106" s="142">
        <v>1</v>
      </c>
      <c r="F106" s="142"/>
      <c r="G106" s="150"/>
      <c r="H106" s="142"/>
      <c r="I106" s="142"/>
      <c r="J106" s="142"/>
      <c r="K106" s="142"/>
      <c r="L106" s="142"/>
      <c r="M106" s="142"/>
      <c r="N106" s="30"/>
      <c r="O106" s="142"/>
      <c r="P106" s="142">
        <f t="shared" ref="P106:P138" si="3">SUM(E106:O106)</f>
        <v>1</v>
      </c>
      <c r="Q106" s="162"/>
    </row>
    <row r="107" spans="1:17" ht="13.5" thickBot="1">
      <c r="A107" s="136">
        <v>104</v>
      </c>
      <c r="B107" s="136" t="s">
        <v>1991</v>
      </c>
      <c r="C107" s="30">
        <v>2000</v>
      </c>
      <c r="D107" s="141" t="s">
        <v>1976</v>
      </c>
      <c r="E107" s="30">
        <v>1</v>
      </c>
      <c r="F107" s="30"/>
      <c r="G107" s="30"/>
      <c r="H107" s="30"/>
      <c r="I107" s="30"/>
      <c r="J107" s="30"/>
      <c r="K107" s="30"/>
      <c r="L107" s="30"/>
      <c r="M107" s="30"/>
      <c r="N107" s="30"/>
      <c r="O107" s="142"/>
      <c r="P107" s="142">
        <f t="shared" si="3"/>
        <v>1</v>
      </c>
      <c r="Q107" s="162"/>
    </row>
    <row r="108" spans="1:17" ht="13.5" thickBot="1">
      <c r="A108" s="136">
        <v>105</v>
      </c>
      <c r="B108" s="138" t="s">
        <v>1992</v>
      </c>
      <c r="C108" s="142">
        <v>1999</v>
      </c>
      <c r="D108" s="146" t="s">
        <v>1526</v>
      </c>
      <c r="E108" s="142">
        <v>1</v>
      </c>
      <c r="F108" s="142"/>
      <c r="G108" s="142"/>
      <c r="H108" s="142"/>
      <c r="I108" s="142"/>
      <c r="J108" s="142"/>
      <c r="K108" s="142"/>
      <c r="L108" s="142"/>
      <c r="M108" s="142"/>
      <c r="N108" s="30"/>
      <c r="O108" s="142"/>
      <c r="P108" s="142">
        <f t="shared" si="3"/>
        <v>1</v>
      </c>
      <c r="Q108" s="162"/>
    </row>
    <row r="109" spans="1:17" ht="13.5" thickBot="1">
      <c r="A109" s="136">
        <v>106</v>
      </c>
      <c r="B109" s="138" t="s">
        <v>1993</v>
      </c>
      <c r="C109" s="142">
        <v>1999</v>
      </c>
      <c r="D109" s="146" t="s">
        <v>1778</v>
      </c>
      <c r="E109" s="142">
        <v>1</v>
      </c>
      <c r="F109" s="142"/>
      <c r="G109" s="142"/>
      <c r="H109" s="142"/>
      <c r="I109" s="142"/>
      <c r="J109" s="142"/>
      <c r="K109" s="142"/>
      <c r="L109" s="142"/>
      <c r="M109" s="142"/>
      <c r="N109" s="30"/>
      <c r="O109" s="142"/>
      <c r="P109" s="142">
        <f t="shared" si="3"/>
        <v>1</v>
      </c>
      <c r="Q109" s="162"/>
    </row>
    <row r="110" spans="1:17" ht="13.5" thickBot="1">
      <c r="A110" s="136">
        <v>107</v>
      </c>
      <c r="B110" s="139" t="s">
        <v>1994</v>
      </c>
      <c r="C110" s="142">
        <v>1999</v>
      </c>
      <c r="D110" s="145" t="s">
        <v>1976</v>
      </c>
      <c r="E110" s="142">
        <v>1</v>
      </c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>
        <f t="shared" si="3"/>
        <v>1</v>
      </c>
      <c r="Q110" s="162"/>
    </row>
    <row r="111" spans="1:17" ht="13.5" thickBot="1">
      <c r="A111" s="136">
        <v>108</v>
      </c>
      <c r="B111" s="138" t="s">
        <v>1996</v>
      </c>
      <c r="C111" s="142">
        <v>2000</v>
      </c>
      <c r="D111" s="146" t="s">
        <v>1976</v>
      </c>
      <c r="E111" s="142">
        <v>1</v>
      </c>
      <c r="F111" s="142"/>
      <c r="G111" s="142"/>
      <c r="H111" s="142"/>
      <c r="I111" s="142"/>
      <c r="J111" s="142"/>
      <c r="K111" s="142"/>
      <c r="L111" s="142"/>
      <c r="M111" s="142"/>
      <c r="N111" s="30"/>
      <c r="O111" s="142"/>
      <c r="P111" s="142">
        <f t="shared" si="3"/>
        <v>1</v>
      </c>
      <c r="Q111" s="162"/>
    </row>
    <row r="112" spans="1:17" ht="13.5" thickBot="1">
      <c r="A112" s="136">
        <v>109</v>
      </c>
      <c r="B112" s="138" t="s">
        <v>1997</v>
      </c>
      <c r="C112" s="142">
        <v>2000</v>
      </c>
      <c r="D112" s="146" t="s">
        <v>1526</v>
      </c>
      <c r="E112" s="142">
        <v>1</v>
      </c>
      <c r="F112" s="142"/>
      <c r="G112" s="142"/>
      <c r="H112" s="142"/>
      <c r="I112" s="142"/>
      <c r="J112" s="142"/>
      <c r="K112" s="142"/>
      <c r="L112" s="142"/>
      <c r="M112" s="142"/>
      <c r="N112" s="30"/>
      <c r="O112" s="142"/>
      <c r="P112" s="142">
        <f t="shared" si="3"/>
        <v>1</v>
      </c>
      <c r="Q112" s="162"/>
    </row>
    <row r="113" spans="1:18" ht="13.5" thickBot="1">
      <c r="A113" s="136">
        <v>110</v>
      </c>
      <c r="B113" s="139" t="s">
        <v>1998</v>
      </c>
      <c r="C113" s="142">
        <v>2000</v>
      </c>
      <c r="D113" s="145" t="s">
        <v>1778</v>
      </c>
      <c r="E113" s="142">
        <v>1</v>
      </c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>
        <f t="shared" si="3"/>
        <v>1</v>
      </c>
      <c r="Q113" s="162"/>
    </row>
    <row r="114" spans="1:18" ht="13.5" thickBot="1">
      <c r="A114" s="136">
        <v>111</v>
      </c>
      <c r="B114" s="136" t="s">
        <v>1999</v>
      </c>
      <c r="C114" s="30">
        <v>1999</v>
      </c>
      <c r="D114" s="141" t="s">
        <v>1778</v>
      </c>
      <c r="E114" s="30">
        <v>1</v>
      </c>
      <c r="F114" s="30"/>
      <c r="G114" s="30"/>
      <c r="H114" s="30"/>
      <c r="I114" s="30"/>
      <c r="J114" s="30"/>
      <c r="K114" s="30"/>
      <c r="L114" s="30"/>
      <c r="M114" s="30"/>
      <c r="N114" s="30"/>
      <c r="O114" s="142"/>
      <c r="P114" s="142">
        <f t="shared" si="3"/>
        <v>1</v>
      </c>
      <c r="Q114" s="162"/>
    </row>
    <row r="115" spans="1:18" ht="13.5" thickBot="1">
      <c r="A115" s="136">
        <v>112</v>
      </c>
      <c r="B115" s="138" t="s">
        <v>2000</v>
      </c>
      <c r="C115" s="142">
        <v>1999</v>
      </c>
      <c r="D115" s="146" t="s">
        <v>1976</v>
      </c>
      <c r="E115" s="30">
        <v>1</v>
      </c>
      <c r="F115" s="30"/>
      <c r="G115" s="30"/>
      <c r="H115" s="30"/>
      <c r="I115" s="30"/>
      <c r="J115" s="30"/>
      <c r="K115" s="30"/>
      <c r="L115" s="30"/>
      <c r="M115" s="30"/>
      <c r="N115" s="30"/>
      <c r="O115" s="142"/>
      <c r="P115" s="142">
        <f t="shared" si="3"/>
        <v>1</v>
      </c>
      <c r="Q115" s="162"/>
    </row>
    <row r="116" spans="1:18" ht="13.5" thickBot="1">
      <c r="A116" s="136">
        <v>113</v>
      </c>
      <c r="B116" s="136" t="s">
        <v>2001</v>
      </c>
      <c r="C116" s="142">
        <v>1999</v>
      </c>
      <c r="D116" s="146" t="s">
        <v>1976</v>
      </c>
      <c r="E116" s="142">
        <v>1</v>
      </c>
      <c r="F116" s="142"/>
      <c r="G116" s="142"/>
      <c r="H116" s="142"/>
      <c r="I116" s="142"/>
      <c r="J116" s="142"/>
      <c r="K116" s="142"/>
      <c r="L116" s="142"/>
      <c r="M116" s="142"/>
      <c r="N116" s="30"/>
      <c r="O116" s="142"/>
      <c r="P116" s="142">
        <f t="shared" si="3"/>
        <v>1</v>
      </c>
      <c r="Q116" s="162"/>
    </row>
    <row r="117" spans="1:18" ht="13.5" thickBot="1">
      <c r="A117" s="136">
        <v>114</v>
      </c>
      <c r="B117" s="139" t="s">
        <v>2002</v>
      </c>
      <c r="C117" s="144">
        <v>2000</v>
      </c>
      <c r="D117" s="145" t="s">
        <v>1778</v>
      </c>
      <c r="E117" s="142">
        <v>1</v>
      </c>
      <c r="F117" s="142"/>
      <c r="G117" s="142"/>
      <c r="H117" s="142"/>
      <c r="I117" s="142"/>
      <c r="J117" s="142"/>
      <c r="K117" s="142"/>
      <c r="L117" s="142"/>
      <c r="M117" s="142"/>
      <c r="N117" s="30"/>
      <c r="O117" s="142"/>
      <c r="P117" s="142">
        <f t="shared" si="3"/>
        <v>1</v>
      </c>
      <c r="Q117" s="162"/>
    </row>
    <row r="118" spans="1:18" ht="13.5" thickBot="1">
      <c r="A118" s="136">
        <v>115</v>
      </c>
      <c r="B118" s="136" t="s">
        <v>2003</v>
      </c>
      <c r="C118" s="30">
        <v>2000</v>
      </c>
      <c r="D118" s="141" t="s">
        <v>1976</v>
      </c>
      <c r="E118" s="30">
        <v>1</v>
      </c>
      <c r="F118" s="30"/>
      <c r="G118" s="30"/>
      <c r="H118" s="30"/>
      <c r="I118" s="30"/>
      <c r="J118" s="30"/>
      <c r="K118" s="30"/>
      <c r="L118" s="30"/>
      <c r="M118" s="30"/>
      <c r="N118" s="30"/>
      <c r="O118" s="142"/>
      <c r="P118" s="142">
        <f t="shared" si="3"/>
        <v>1</v>
      </c>
      <c r="Q118" s="162"/>
    </row>
    <row r="119" spans="1:18" ht="13.5" thickBot="1">
      <c r="A119" s="136">
        <v>116</v>
      </c>
      <c r="B119" s="136" t="s">
        <v>2004</v>
      </c>
      <c r="C119" s="30">
        <v>2000</v>
      </c>
      <c r="D119" s="141" t="s">
        <v>1778</v>
      </c>
      <c r="E119" s="30">
        <v>1</v>
      </c>
      <c r="F119" s="30"/>
      <c r="G119" s="30"/>
      <c r="H119" s="30"/>
      <c r="I119" s="30"/>
      <c r="J119" s="30"/>
      <c r="K119" s="30"/>
      <c r="L119" s="30"/>
      <c r="M119" s="30"/>
      <c r="N119" s="30"/>
      <c r="O119" s="142"/>
      <c r="P119" s="142">
        <f t="shared" si="3"/>
        <v>1</v>
      </c>
      <c r="Q119" s="162" t="s">
        <v>453</v>
      </c>
    </row>
    <row r="120" spans="1:18" ht="13.5" thickBot="1">
      <c r="A120" s="136">
        <v>117</v>
      </c>
      <c r="B120" s="139" t="s">
        <v>2005</v>
      </c>
      <c r="C120" s="142">
        <v>2000</v>
      </c>
      <c r="D120" s="145" t="s">
        <v>1976</v>
      </c>
      <c r="E120" s="142">
        <v>1</v>
      </c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>
        <f t="shared" si="3"/>
        <v>1</v>
      </c>
      <c r="Q120" s="162"/>
    </row>
    <row r="121" spans="1:18" ht="13.5" thickBot="1">
      <c r="A121" s="136">
        <v>118</v>
      </c>
      <c r="B121" s="136" t="s">
        <v>2015</v>
      </c>
      <c r="C121" s="30">
        <v>1999</v>
      </c>
      <c r="D121" s="141" t="s">
        <v>1580</v>
      </c>
      <c r="E121" s="30"/>
      <c r="F121" s="30">
        <v>1</v>
      </c>
      <c r="G121" s="30"/>
      <c r="H121" s="30"/>
      <c r="I121" s="30"/>
      <c r="J121" s="30"/>
      <c r="K121" s="30"/>
      <c r="L121" s="30"/>
      <c r="M121" s="30"/>
      <c r="N121" s="30"/>
      <c r="O121" s="142"/>
      <c r="P121" s="142">
        <f t="shared" si="3"/>
        <v>1</v>
      </c>
      <c r="Q121" s="162"/>
    </row>
    <row r="122" spans="1:18" ht="13.5" thickBot="1">
      <c r="A122" s="136">
        <v>119</v>
      </c>
      <c r="B122" s="136" t="s">
        <v>2016</v>
      </c>
      <c r="C122" s="30">
        <v>2000</v>
      </c>
      <c r="D122" s="141" t="s">
        <v>1906</v>
      </c>
      <c r="E122" s="30"/>
      <c r="F122" s="30">
        <v>1</v>
      </c>
      <c r="G122" s="30"/>
      <c r="H122" s="30"/>
      <c r="I122" s="30"/>
      <c r="J122" s="30"/>
      <c r="K122" s="30"/>
      <c r="L122" s="30"/>
      <c r="M122" s="30"/>
      <c r="N122" s="30"/>
      <c r="O122" s="142"/>
      <c r="P122" s="142">
        <f t="shared" si="3"/>
        <v>1</v>
      </c>
      <c r="Q122" s="162"/>
    </row>
    <row r="123" spans="1:18" ht="13.5" thickBot="1">
      <c r="A123" s="136">
        <v>120</v>
      </c>
      <c r="B123" s="138" t="s">
        <v>2017</v>
      </c>
      <c r="C123" s="142">
        <v>2000</v>
      </c>
      <c r="D123" s="146" t="s">
        <v>1580</v>
      </c>
      <c r="E123" s="142"/>
      <c r="F123" s="142">
        <v>1</v>
      </c>
      <c r="G123" s="142"/>
      <c r="H123" s="142"/>
      <c r="I123" s="142"/>
      <c r="J123" s="142"/>
      <c r="K123" s="142"/>
      <c r="L123" s="142"/>
      <c r="M123" s="142"/>
      <c r="N123" s="30"/>
      <c r="O123" s="142"/>
      <c r="P123" s="142">
        <f t="shared" si="3"/>
        <v>1</v>
      </c>
      <c r="Q123" s="162" t="s">
        <v>453</v>
      </c>
    </row>
    <row r="124" spans="1:18" ht="13.5" thickBot="1">
      <c r="A124" s="136">
        <v>121</v>
      </c>
      <c r="B124" s="139" t="s">
        <v>2018</v>
      </c>
      <c r="C124" s="142">
        <v>1999</v>
      </c>
      <c r="D124" s="145" t="s">
        <v>1906</v>
      </c>
      <c r="E124" s="142"/>
      <c r="F124" s="142">
        <v>1</v>
      </c>
      <c r="G124" s="142"/>
      <c r="H124" s="142"/>
      <c r="I124" s="142"/>
      <c r="J124" s="142"/>
      <c r="K124" s="142"/>
      <c r="L124" s="142"/>
      <c r="M124" s="142"/>
      <c r="N124" s="142"/>
      <c r="O124" s="142"/>
      <c r="P124" s="142">
        <f t="shared" si="3"/>
        <v>1</v>
      </c>
      <c r="Q124" s="162" t="s">
        <v>453</v>
      </c>
      <c r="R124" t="s">
        <v>453</v>
      </c>
    </row>
    <row r="125" spans="1:18" ht="13.5" thickBot="1">
      <c r="A125" s="136">
        <v>122</v>
      </c>
      <c r="B125" s="136" t="s">
        <v>2019</v>
      </c>
      <c r="C125" s="30">
        <v>2000</v>
      </c>
      <c r="D125" s="141" t="s">
        <v>1578</v>
      </c>
      <c r="E125" s="30"/>
      <c r="F125" s="30">
        <v>1</v>
      </c>
      <c r="G125" s="30"/>
      <c r="H125" s="30"/>
      <c r="I125" s="30"/>
      <c r="J125" s="30"/>
      <c r="K125" s="30"/>
      <c r="L125" s="30"/>
      <c r="M125" s="30"/>
      <c r="N125" s="30"/>
      <c r="O125" s="142"/>
      <c r="P125" s="142">
        <f t="shared" si="3"/>
        <v>1</v>
      </c>
      <c r="Q125" s="162"/>
    </row>
    <row r="126" spans="1:18" ht="13.5" thickBot="1">
      <c r="A126" s="136">
        <v>123</v>
      </c>
      <c r="B126" s="138" t="s">
        <v>2020</v>
      </c>
      <c r="C126" s="142">
        <v>2000</v>
      </c>
      <c r="D126" s="146" t="s">
        <v>1534</v>
      </c>
      <c r="E126" s="142"/>
      <c r="F126" s="142">
        <v>1</v>
      </c>
      <c r="G126" s="142"/>
      <c r="H126" s="142"/>
      <c r="I126" s="142"/>
      <c r="J126" s="142"/>
      <c r="K126" s="142"/>
      <c r="L126" s="142"/>
      <c r="M126" s="142"/>
      <c r="N126" s="30"/>
      <c r="O126" s="142"/>
      <c r="P126" s="142">
        <f t="shared" si="3"/>
        <v>1</v>
      </c>
      <c r="Q126" s="162"/>
    </row>
    <row r="127" spans="1:18" ht="13.5" thickBot="1">
      <c r="A127" s="136">
        <v>124</v>
      </c>
      <c r="B127" s="138" t="s">
        <v>2023</v>
      </c>
      <c r="C127" s="142">
        <v>2000</v>
      </c>
      <c r="D127" s="146" t="s">
        <v>1537</v>
      </c>
      <c r="E127" s="142"/>
      <c r="F127" s="142">
        <v>1</v>
      </c>
      <c r="G127" s="142"/>
      <c r="H127" s="142"/>
      <c r="I127" s="142"/>
      <c r="J127" s="142"/>
      <c r="K127" s="142"/>
      <c r="L127" s="142"/>
      <c r="M127" s="142"/>
      <c r="N127" s="30"/>
      <c r="O127" s="142"/>
      <c r="P127" s="142">
        <f t="shared" si="3"/>
        <v>1</v>
      </c>
      <c r="Q127" s="162"/>
    </row>
    <row r="128" spans="1:18" ht="13.5" thickBot="1">
      <c r="A128" s="136">
        <v>125</v>
      </c>
      <c r="B128" s="136" t="s">
        <v>2024</v>
      </c>
      <c r="C128" s="30">
        <v>2000</v>
      </c>
      <c r="D128" s="141"/>
      <c r="E128" s="30"/>
      <c r="F128" s="30">
        <v>1</v>
      </c>
      <c r="G128" s="30"/>
      <c r="H128" s="30"/>
      <c r="I128" s="30"/>
      <c r="J128" s="30"/>
      <c r="K128" s="30"/>
      <c r="L128" s="30"/>
      <c r="M128" s="30"/>
      <c r="N128" s="30"/>
      <c r="O128" s="142"/>
      <c r="P128" s="142">
        <f t="shared" si="3"/>
        <v>1</v>
      </c>
      <c r="Q128" s="162"/>
    </row>
    <row r="129" spans="1:17" ht="13.5" thickBot="1">
      <c r="A129" s="136">
        <v>126</v>
      </c>
      <c r="B129" s="136" t="s">
        <v>2025</v>
      </c>
      <c r="C129" s="30">
        <v>2000</v>
      </c>
      <c r="D129" s="141" t="s">
        <v>1767</v>
      </c>
      <c r="E129" s="30"/>
      <c r="F129" s="30">
        <v>1</v>
      </c>
      <c r="G129" s="30"/>
      <c r="H129" s="30"/>
      <c r="I129" s="30"/>
      <c r="J129" s="30"/>
      <c r="K129" s="30"/>
      <c r="L129" s="30"/>
      <c r="M129" s="30"/>
      <c r="N129" s="30"/>
      <c r="O129" s="142"/>
      <c r="P129" s="142">
        <f t="shared" si="3"/>
        <v>1</v>
      </c>
      <c r="Q129" s="162"/>
    </row>
    <row r="130" spans="1:17" ht="13.5" thickBot="1">
      <c r="A130" s="136">
        <v>127</v>
      </c>
      <c r="B130" s="138" t="s">
        <v>2028</v>
      </c>
      <c r="C130" s="142">
        <v>1999</v>
      </c>
      <c r="D130" s="146" t="s">
        <v>1580</v>
      </c>
      <c r="E130" s="142"/>
      <c r="F130" s="142">
        <v>1</v>
      </c>
      <c r="G130" s="142"/>
      <c r="H130" s="142"/>
      <c r="I130" s="142"/>
      <c r="J130" s="142"/>
      <c r="K130" s="142"/>
      <c r="L130" s="142"/>
      <c r="M130" s="142"/>
      <c r="N130" s="30"/>
      <c r="O130" s="142"/>
      <c r="P130" s="142">
        <f t="shared" si="3"/>
        <v>1</v>
      </c>
      <c r="Q130" s="162"/>
    </row>
    <row r="131" spans="1:17" ht="13.5" thickBot="1">
      <c r="A131" s="136">
        <v>128</v>
      </c>
      <c r="B131" s="136" t="s">
        <v>2036</v>
      </c>
      <c r="C131" s="157"/>
      <c r="D131" s="141" t="s">
        <v>1701</v>
      </c>
      <c r="E131" s="157"/>
      <c r="F131" s="30"/>
      <c r="G131" s="30">
        <v>1</v>
      </c>
      <c r="H131" s="30"/>
      <c r="I131" s="30"/>
      <c r="J131" s="30"/>
      <c r="K131" s="30"/>
      <c r="L131" s="30"/>
      <c r="M131" s="30"/>
      <c r="N131" s="30"/>
      <c r="O131" s="142"/>
      <c r="P131" s="142">
        <f t="shared" si="3"/>
        <v>1</v>
      </c>
      <c r="Q131" s="162"/>
    </row>
    <row r="132" spans="1:17" ht="13.5" thickBot="1">
      <c r="A132" s="136">
        <v>129</v>
      </c>
      <c r="B132" s="138" t="s">
        <v>2037</v>
      </c>
      <c r="C132" s="142"/>
      <c r="D132" s="146" t="s">
        <v>2038</v>
      </c>
      <c r="E132" s="142"/>
      <c r="F132" s="142"/>
      <c r="G132" s="142">
        <v>1</v>
      </c>
      <c r="H132" s="142"/>
      <c r="I132" s="142"/>
      <c r="J132" s="142"/>
      <c r="K132" s="142"/>
      <c r="L132" s="142"/>
      <c r="M132" s="142"/>
      <c r="N132" s="30"/>
      <c r="O132" s="142"/>
      <c r="P132" s="142">
        <f t="shared" si="3"/>
        <v>1</v>
      </c>
      <c r="Q132" s="162"/>
    </row>
    <row r="133" spans="1:17" ht="13.5" thickBot="1">
      <c r="A133" s="136">
        <v>130</v>
      </c>
      <c r="B133" s="139" t="s">
        <v>2042</v>
      </c>
      <c r="C133" s="142"/>
      <c r="D133" s="145" t="s">
        <v>1847</v>
      </c>
      <c r="E133" s="142"/>
      <c r="F133" s="142"/>
      <c r="G133" s="142">
        <v>1</v>
      </c>
      <c r="H133" s="142"/>
      <c r="I133" s="142"/>
      <c r="J133" s="142"/>
      <c r="K133" s="142"/>
      <c r="L133" s="142"/>
      <c r="M133" s="142"/>
      <c r="N133" s="30"/>
      <c r="O133" s="142"/>
      <c r="P133" s="142">
        <f t="shared" si="3"/>
        <v>1</v>
      </c>
      <c r="Q133" s="162" t="s">
        <v>453</v>
      </c>
    </row>
    <row r="134" spans="1:17" ht="13.5" thickBot="1">
      <c r="A134" s="136">
        <v>131</v>
      </c>
      <c r="B134" s="136" t="s">
        <v>2043</v>
      </c>
      <c r="C134" s="30"/>
      <c r="D134" s="141" t="s">
        <v>1526</v>
      </c>
      <c r="E134" s="30"/>
      <c r="F134" s="30"/>
      <c r="G134" s="30">
        <v>1</v>
      </c>
      <c r="H134" s="30"/>
      <c r="I134" s="30"/>
      <c r="J134" s="30"/>
      <c r="K134" s="30"/>
      <c r="L134" s="30"/>
      <c r="M134" s="30"/>
      <c r="N134" s="30"/>
      <c r="O134" s="142"/>
      <c r="P134" s="142">
        <f t="shared" si="3"/>
        <v>1</v>
      </c>
      <c r="Q134" s="162"/>
    </row>
    <row r="135" spans="1:17" ht="13.5" thickBot="1">
      <c r="A135" s="136">
        <v>132</v>
      </c>
      <c r="B135" s="136" t="s">
        <v>2048</v>
      </c>
      <c r="C135" s="30"/>
      <c r="D135" s="141" t="s">
        <v>1568</v>
      </c>
      <c r="E135" s="30"/>
      <c r="F135" s="30"/>
      <c r="G135" s="30">
        <v>1</v>
      </c>
      <c r="H135" s="30"/>
      <c r="I135" s="30"/>
      <c r="J135" s="30"/>
      <c r="K135" s="30"/>
      <c r="L135" s="30"/>
      <c r="M135" s="30"/>
      <c r="N135" s="30"/>
      <c r="O135" s="142"/>
      <c r="P135" s="142">
        <f t="shared" si="3"/>
        <v>1</v>
      </c>
      <c r="Q135" s="162"/>
    </row>
    <row r="136" spans="1:17" ht="13.5" thickBot="1">
      <c r="A136" s="136">
        <v>133</v>
      </c>
      <c r="B136" s="136" t="s">
        <v>2050</v>
      </c>
      <c r="C136" s="157"/>
      <c r="D136" s="141" t="s">
        <v>1597</v>
      </c>
      <c r="E136" s="157"/>
      <c r="F136" s="30"/>
      <c r="G136" s="30">
        <v>1</v>
      </c>
      <c r="H136" s="30"/>
      <c r="I136" s="30"/>
      <c r="J136" s="30"/>
      <c r="K136" s="30"/>
      <c r="L136" s="30"/>
      <c r="M136" s="30"/>
      <c r="N136" s="30"/>
      <c r="O136" s="142"/>
      <c r="P136" s="142">
        <f t="shared" si="3"/>
        <v>1</v>
      </c>
      <c r="Q136" s="162"/>
    </row>
    <row r="137" spans="1:17" ht="13.5" thickBot="1">
      <c r="A137" s="136">
        <v>134</v>
      </c>
      <c r="B137" s="136" t="s">
        <v>2051</v>
      </c>
      <c r="C137" s="157"/>
      <c r="D137" s="141" t="s">
        <v>1836</v>
      </c>
      <c r="E137" s="157"/>
      <c r="F137" s="30"/>
      <c r="G137" s="30">
        <v>1</v>
      </c>
      <c r="H137" s="30"/>
      <c r="I137" s="30"/>
      <c r="J137" s="30"/>
      <c r="K137" s="30"/>
      <c r="L137" s="30"/>
      <c r="M137" s="30"/>
      <c r="N137" s="30"/>
      <c r="O137" s="142"/>
      <c r="P137" s="142">
        <f t="shared" si="3"/>
        <v>1</v>
      </c>
      <c r="Q137" s="162"/>
    </row>
    <row r="138" spans="1:17" ht="13.5" thickBot="1">
      <c r="A138" s="136">
        <v>135</v>
      </c>
      <c r="B138" s="137" t="s">
        <v>2057</v>
      </c>
      <c r="C138" s="148"/>
      <c r="D138" s="149" t="s">
        <v>1526</v>
      </c>
      <c r="E138" s="142"/>
      <c r="F138" s="142"/>
      <c r="G138" s="150">
        <v>1</v>
      </c>
      <c r="H138" s="142"/>
      <c r="I138" s="142"/>
      <c r="J138" s="142"/>
      <c r="K138" s="142"/>
      <c r="L138" s="142"/>
      <c r="M138" s="142"/>
      <c r="N138" s="30"/>
      <c r="O138" s="142"/>
      <c r="P138" s="142">
        <f t="shared" si="3"/>
        <v>1</v>
      </c>
      <c r="Q138" s="162"/>
    </row>
    <row r="139" spans="1:17" ht="13.5" thickBot="1">
      <c r="A139" s="136">
        <v>136</v>
      </c>
      <c r="B139" s="139" t="s">
        <v>2011</v>
      </c>
      <c r="C139" s="142">
        <v>1999</v>
      </c>
      <c r="D139" s="145" t="s">
        <v>1906</v>
      </c>
      <c r="E139" s="142"/>
      <c r="F139" s="142"/>
      <c r="G139" s="142"/>
      <c r="H139" s="142">
        <v>1</v>
      </c>
      <c r="I139" s="142"/>
      <c r="J139" s="142"/>
      <c r="K139" s="142">
        <v>6</v>
      </c>
      <c r="L139" s="142"/>
      <c r="M139" s="142"/>
      <c r="N139" s="142"/>
      <c r="O139" s="142"/>
      <c r="P139" s="142">
        <v>1</v>
      </c>
      <c r="Q139" s="162"/>
    </row>
    <row r="140" spans="1:17" ht="13.5" thickBot="1">
      <c r="A140" s="136">
        <v>137</v>
      </c>
      <c r="B140" s="136" t="s">
        <v>2012</v>
      </c>
      <c r="C140" s="30">
        <v>1999</v>
      </c>
      <c r="D140" s="143" t="s">
        <v>1976</v>
      </c>
      <c r="E140" s="30"/>
      <c r="F140" s="30"/>
      <c r="G140" s="30"/>
      <c r="H140" s="30">
        <v>1</v>
      </c>
      <c r="I140" s="30"/>
      <c r="J140" s="30"/>
      <c r="K140" s="30"/>
      <c r="L140" s="30"/>
      <c r="M140" s="30"/>
      <c r="N140" s="30"/>
      <c r="O140" s="142"/>
      <c r="P140" s="142">
        <v>1</v>
      </c>
      <c r="Q140" s="162"/>
    </row>
    <row r="141" spans="1:17" ht="13.5" thickBot="1">
      <c r="A141" s="136">
        <v>138</v>
      </c>
      <c r="B141" s="138" t="s">
        <v>439</v>
      </c>
      <c r="C141" s="142">
        <v>1999</v>
      </c>
      <c r="D141" s="146" t="s">
        <v>2030</v>
      </c>
      <c r="E141" s="142"/>
      <c r="F141" s="142"/>
      <c r="G141" s="142"/>
      <c r="H141" s="142"/>
      <c r="I141" s="142">
        <v>1</v>
      </c>
      <c r="J141" s="142"/>
      <c r="K141" s="142">
        <v>1</v>
      </c>
      <c r="L141" s="142"/>
      <c r="M141" s="142"/>
      <c r="N141" s="30"/>
      <c r="O141" s="142"/>
      <c r="P141" s="142">
        <v>1</v>
      </c>
      <c r="Q141" s="162"/>
    </row>
    <row r="142" spans="1:17" ht="13.5" thickBot="1">
      <c r="A142" s="136">
        <v>139</v>
      </c>
      <c r="B142" s="138" t="s">
        <v>440</v>
      </c>
      <c r="C142" s="142">
        <v>2000</v>
      </c>
      <c r="D142" s="146" t="s">
        <v>1847</v>
      </c>
      <c r="E142" s="142"/>
      <c r="F142" s="142"/>
      <c r="G142" s="142"/>
      <c r="H142" s="142">
        <v>1</v>
      </c>
      <c r="I142" s="142">
        <v>1</v>
      </c>
      <c r="J142" s="142"/>
      <c r="K142" s="142"/>
      <c r="L142" s="142"/>
      <c r="M142" s="142"/>
      <c r="N142" s="30"/>
      <c r="O142" s="142"/>
      <c r="P142" s="142">
        <v>1</v>
      </c>
      <c r="Q142" s="162"/>
    </row>
    <row r="143" spans="1:17" ht="13.5" thickBot="1">
      <c r="A143" s="136">
        <v>140</v>
      </c>
      <c r="B143" s="138" t="s">
        <v>444</v>
      </c>
      <c r="C143" s="142"/>
      <c r="D143" s="146" t="s">
        <v>436</v>
      </c>
      <c r="E143" s="142"/>
      <c r="F143" s="142"/>
      <c r="G143" s="142"/>
      <c r="H143" s="142"/>
      <c r="I143" s="142">
        <v>1</v>
      </c>
      <c r="J143" s="142"/>
      <c r="K143" s="142"/>
      <c r="L143" s="142"/>
      <c r="M143" s="142"/>
      <c r="N143" s="30"/>
      <c r="O143" s="142"/>
      <c r="P143" s="142">
        <v>1</v>
      </c>
      <c r="Q143" s="162"/>
    </row>
    <row r="144" spans="1:17" ht="13.5" thickBot="1">
      <c r="A144" s="136">
        <v>141</v>
      </c>
      <c r="B144" s="140" t="s">
        <v>446</v>
      </c>
      <c r="C144" s="142"/>
      <c r="D144" s="146" t="s">
        <v>1767</v>
      </c>
      <c r="E144" s="142"/>
      <c r="F144" s="142"/>
      <c r="G144" s="142"/>
      <c r="H144" s="142"/>
      <c r="I144" s="142">
        <v>1</v>
      </c>
      <c r="J144" s="142"/>
      <c r="K144" s="142"/>
      <c r="L144" s="142"/>
      <c r="M144" s="142"/>
      <c r="N144" s="30"/>
      <c r="O144" s="142"/>
      <c r="P144" s="142">
        <v>1</v>
      </c>
      <c r="Q144" s="162"/>
    </row>
    <row r="145" spans="1:17" ht="13.5" thickBot="1">
      <c r="A145" s="136">
        <v>142</v>
      </c>
      <c r="B145" s="139" t="s">
        <v>451</v>
      </c>
      <c r="C145" s="144"/>
      <c r="D145" s="145" t="s">
        <v>1819</v>
      </c>
      <c r="E145" s="142"/>
      <c r="F145" s="142"/>
      <c r="G145" s="142"/>
      <c r="H145" s="144"/>
      <c r="I145" s="142">
        <v>1</v>
      </c>
      <c r="J145" s="142"/>
      <c r="K145" s="142"/>
      <c r="L145" s="142"/>
      <c r="M145" s="142"/>
      <c r="N145" s="30"/>
      <c r="O145" s="142"/>
      <c r="P145" s="142">
        <v>1</v>
      </c>
      <c r="Q145" s="162"/>
    </row>
    <row r="146" spans="1:17" ht="13.5" thickBot="1">
      <c r="A146" s="136">
        <v>143</v>
      </c>
      <c r="B146" s="139" t="s">
        <v>452</v>
      </c>
      <c r="C146" s="144"/>
      <c r="D146" s="145" t="s">
        <v>1819</v>
      </c>
      <c r="E146" s="142"/>
      <c r="F146" s="142"/>
      <c r="G146" s="142"/>
      <c r="H146" s="144"/>
      <c r="I146" s="142">
        <v>1</v>
      </c>
      <c r="J146" s="142"/>
      <c r="K146" s="142"/>
      <c r="L146" s="142"/>
      <c r="M146" s="142"/>
      <c r="N146" s="30"/>
      <c r="O146" s="142"/>
      <c r="P146" s="142">
        <v>1</v>
      </c>
      <c r="Q146" s="162"/>
    </row>
    <row r="147" spans="1:17" ht="13.5" thickBot="1">
      <c r="A147" s="136">
        <v>144</v>
      </c>
      <c r="B147" s="138" t="s">
        <v>458</v>
      </c>
      <c r="C147" s="142"/>
      <c r="D147" s="146" t="s">
        <v>281</v>
      </c>
      <c r="E147" s="142"/>
      <c r="F147" s="142"/>
      <c r="G147" s="142"/>
      <c r="H147" s="142">
        <v>1</v>
      </c>
      <c r="I147" s="142"/>
      <c r="J147" s="142"/>
      <c r="K147" s="142"/>
      <c r="L147" s="142"/>
      <c r="M147" s="142"/>
      <c r="N147" s="30"/>
      <c r="O147" s="142"/>
      <c r="P147" s="142">
        <v>1</v>
      </c>
      <c r="Q147" s="162"/>
    </row>
    <row r="148" spans="1:17" ht="13.5" thickBot="1">
      <c r="A148" s="136">
        <v>145</v>
      </c>
      <c r="B148" s="136" t="s">
        <v>460</v>
      </c>
      <c r="C148" s="142">
        <v>1999</v>
      </c>
      <c r="D148" s="146" t="s">
        <v>1906</v>
      </c>
      <c r="E148" s="142"/>
      <c r="F148" s="142"/>
      <c r="G148" s="142"/>
      <c r="H148" s="142">
        <v>1</v>
      </c>
      <c r="I148" s="142"/>
      <c r="J148" s="142"/>
      <c r="K148" s="142"/>
      <c r="L148" s="142"/>
      <c r="M148" s="142"/>
      <c r="N148" s="30"/>
      <c r="O148" s="142"/>
      <c r="P148" s="142">
        <v>1</v>
      </c>
      <c r="Q148" s="162"/>
    </row>
    <row r="149" spans="1:17" ht="13.5" thickBot="1">
      <c r="A149" s="136">
        <v>146</v>
      </c>
      <c r="B149" s="138" t="s">
        <v>465</v>
      </c>
      <c r="C149" s="142">
        <v>1999</v>
      </c>
      <c r="D149" s="146" t="s">
        <v>1551</v>
      </c>
      <c r="E149" s="142"/>
      <c r="F149" s="142"/>
      <c r="G149" s="142"/>
      <c r="H149" s="142">
        <v>1</v>
      </c>
      <c r="I149" s="142"/>
      <c r="J149" s="142"/>
      <c r="K149" s="142"/>
      <c r="L149" s="142"/>
      <c r="M149" s="142"/>
      <c r="N149" s="30"/>
      <c r="O149" s="142"/>
      <c r="P149" s="142">
        <v>1</v>
      </c>
      <c r="Q149" s="162"/>
    </row>
    <row r="150" spans="1:17" ht="13.5" thickBot="1">
      <c r="A150" s="136">
        <v>147</v>
      </c>
      <c r="B150" s="138" t="s">
        <v>466</v>
      </c>
      <c r="C150" s="142">
        <v>2000</v>
      </c>
      <c r="D150" s="146" t="s">
        <v>1551</v>
      </c>
      <c r="E150" s="142"/>
      <c r="F150" s="142"/>
      <c r="G150" s="142"/>
      <c r="H150" s="142">
        <v>1</v>
      </c>
      <c r="I150" s="142"/>
      <c r="J150" s="142"/>
      <c r="K150" s="142"/>
      <c r="L150" s="142"/>
      <c r="M150" s="142"/>
      <c r="N150" s="30"/>
      <c r="O150" s="142"/>
      <c r="P150" s="142">
        <v>1</v>
      </c>
      <c r="Q150" s="162"/>
    </row>
    <row r="151" spans="1:17" ht="13.5" thickBot="1">
      <c r="A151" s="136">
        <v>148</v>
      </c>
      <c r="B151" s="138" t="s">
        <v>467</v>
      </c>
      <c r="C151" s="142">
        <v>1999</v>
      </c>
      <c r="D151" s="146" t="s">
        <v>1551</v>
      </c>
      <c r="E151" s="142"/>
      <c r="F151" s="142"/>
      <c r="G151" s="142"/>
      <c r="H151" s="142">
        <v>1</v>
      </c>
      <c r="I151" s="142"/>
      <c r="J151" s="142"/>
      <c r="K151" s="142"/>
      <c r="L151" s="142"/>
      <c r="M151" s="142"/>
      <c r="N151" s="30"/>
      <c r="O151" s="142"/>
      <c r="P151" s="142">
        <v>1</v>
      </c>
      <c r="Q151" s="162"/>
    </row>
    <row r="152" spans="1:17" ht="13.5" thickBot="1">
      <c r="A152" s="136">
        <v>149</v>
      </c>
      <c r="B152" s="138" t="s">
        <v>469</v>
      </c>
      <c r="C152" s="142">
        <v>2000</v>
      </c>
      <c r="D152" s="146" t="s">
        <v>1551</v>
      </c>
      <c r="E152" s="142"/>
      <c r="F152" s="142"/>
      <c r="G152" s="142"/>
      <c r="H152" s="142">
        <v>1</v>
      </c>
      <c r="I152" s="142"/>
      <c r="J152" s="142"/>
      <c r="K152" s="142"/>
      <c r="L152" s="142"/>
      <c r="M152" s="142"/>
      <c r="N152" s="30"/>
      <c r="O152" s="142"/>
      <c r="P152" s="142">
        <v>1</v>
      </c>
      <c r="Q152" s="162"/>
    </row>
    <row r="153" spans="1:17" ht="13.5" thickBot="1">
      <c r="A153" s="136">
        <v>150</v>
      </c>
      <c r="B153" s="138" t="s">
        <v>470</v>
      </c>
      <c r="C153" s="142">
        <v>2000</v>
      </c>
      <c r="D153" s="146" t="s">
        <v>1551</v>
      </c>
      <c r="E153" s="142"/>
      <c r="F153" s="142"/>
      <c r="G153" s="142"/>
      <c r="H153" s="142">
        <v>1</v>
      </c>
      <c r="I153" s="142"/>
      <c r="J153" s="142"/>
      <c r="K153" s="142"/>
      <c r="L153" s="142"/>
      <c r="M153" s="142"/>
      <c r="N153" s="30"/>
      <c r="O153" s="142"/>
      <c r="P153" s="142">
        <v>1</v>
      </c>
      <c r="Q153" s="162"/>
    </row>
    <row r="154" spans="1:17" ht="13.5" thickBot="1">
      <c r="A154" s="136">
        <v>151</v>
      </c>
      <c r="B154" s="136" t="s">
        <v>471</v>
      </c>
      <c r="C154" s="30">
        <v>1999</v>
      </c>
      <c r="D154" s="141" t="s">
        <v>1551</v>
      </c>
      <c r="E154" s="30"/>
      <c r="F154" s="30"/>
      <c r="G154" s="30"/>
      <c r="H154" s="30">
        <v>1</v>
      </c>
      <c r="I154" s="30"/>
      <c r="J154" s="30"/>
      <c r="K154" s="30"/>
      <c r="L154" s="30"/>
      <c r="M154" s="30"/>
      <c r="N154" s="30"/>
      <c r="O154" s="142"/>
      <c r="P154" s="142">
        <v>1</v>
      </c>
      <c r="Q154" s="162"/>
    </row>
    <row r="155" spans="1:17" ht="13.5" thickBot="1">
      <c r="A155" s="136">
        <v>152</v>
      </c>
      <c r="B155" s="138" t="s">
        <v>472</v>
      </c>
      <c r="C155" s="142">
        <v>1999</v>
      </c>
      <c r="D155" s="146" t="s">
        <v>1847</v>
      </c>
      <c r="E155" s="142"/>
      <c r="F155" s="142"/>
      <c r="G155" s="142"/>
      <c r="H155" s="142">
        <v>1</v>
      </c>
      <c r="I155" s="142"/>
      <c r="J155" s="142"/>
      <c r="K155" s="142"/>
      <c r="L155" s="142"/>
      <c r="M155" s="142"/>
      <c r="N155" s="30"/>
      <c r="O155" s="142"/>
      <c r="P155" s="142">
        <v>1</v>
      </c>
      <c r="Q155" s="162"/>
    </row>
    <row r="156" spans="1:17" ht="13.5" thickBot="1">
      <c r="A156" s="136">
        <v>153</v>
      </c>
      <c r="B156" s="138" t="s">
        <v>473</v>
      </c>
      <c r="C156" s="142">
        <v>1999</v>
      </c>
      <c r="D156" s="146" t="s">
        <v>1847</v>
      </c>
      <c r="E156" s="142"/>
      <c r="F156" s="142"/>
      <c r="G156" s="142"/>
      <c r="H156" s="142">
        <v>1</v>
      </c>
      <c r="I156" s="142"/>
      <c r="J156" s="142"/>
      <c r="K156" s="142"/>
      <c r="L156" s="142"/>
      <c r="M156" s="142"/>
      <c r="N156" s="30"/>
      <c r="O156" s="142"/>
      <c r="P156" s="142">
        <v>1</v>
      </c>
      <c r="Q156" s="162"/>
    </row>
    <row r="157" spans="1:17" ht="13.5" thickBot="1">
      <c r="A157" s="136">
        <v>154</v>
      </c>
      <c r="B157" s="138" t="s">
        <v>1724</v>
      </c>
      <c r="C157" s="142">
        <v>2000</v>
      </c>
      <c r="D157" s="146" t="s">
        <v>1898</v>
      </c>
      <c r="E157" s="142"/>
      <c r="F157" s="142"/>
      <c r="G157" s="142"/>
      <c r="H157" s="142">
        <v>1</v>
      </c>
      <c r="I157" s="142"/>
      <c r="J157" s="142"/>
      <c r="K157" s="142"/>
      <c r="L157" s="142"/>
      <c r="M157" s="142"/>
      <c r="N157" s="30"/>
      <c r="O157" s="142"/>
      <c r="P157" s="142">
        <v>1</v>
      </c>
      <c r="Q157" s="162"/>
    </row>
    <row r="158" spans="1:17" ht="13.5" thickBot="1">
      <c r="A158" s="136">
        <v>155</v>
      </c>
      <c r="B158" s="138" t="s">
        <v>476</v>
      </c>
      <c r="C158" s="142">
        <v>1999</v>
      </c>
      <c r="D158" s="146" t="s">
        <v>1534</v>
      </c>
      <c r="E158" s="142"/>
      <c r="F158" s="142"/>
      <c r="G158" s="142"/>
      <c r="H158" s="142">
        <v>1</v>
      </c>
      <c r="I158" s="142"/>
      <c r="J158" s="142"/>
      <c r="K158" s="142"/>
      <c r="L158" s="142"/>
      <c r="M158" s="142"/>
      <c r="N158" s="30"/>
      <c r="O158" s="142"/>
      <c r="P158" s="142">
        <v>1</v>
      </c>
      <c r="Q158" s="162"/>
    </row>
    <row r="159" spans="1:17" ht="13.5" thickBot="1">
      <c r="A159" s="136">
        <v>156</v>
      </c>
      <c r="B159" s="138" t="s">
        <v>475</v>
      </c>
      <c r="C159" s="142">
        <v>2000</v>
      </c>
      <c r="D159" s="146" t="s">
        <v>1534</v>
      </c>
      <c r="E159" s="142"/>
      <c r="F159" s="142"/>
      <c r="G159" s="142"/>
      <c r="H159" s="142">
        <v>1</v>
      </c>
      <c r="I159" s="142"/>
      <c r="J159" s="142"/>
      <c r="K159" s="142"/>
      <c r="L159" s="142"/>
      <c r="M159" s="142"/>
      <c r="N159" s="30"/>
      <c r="O159" s="142"/>
      <c r="P159" s="142">
        <v>1</v>
      </c>
      <c r="Q159" s="162"/>
    </row>
    <row r="160" spans="1:17" ht="13.5" thickBot="1">
      <c r="A160" s="136">
        <v>157</v>
      </c>
      <c r="B160" s="138" t="s">
        <v>477</v>
      </c>
      <c r="C160" s="142">
        <v>2000</v>
      </c>
      <c r="D160" s="146" t="s">
        <v>1578</v>
      </c>
      <c r="E160" s="142"/>
      <c r="F160" s="142"/>
      <c r="G160" s="142"/>
      <c r="H160" s="142">
        <v>1</v>
      </c>
      <c r="I160" s="142"/>
      <c r="J160" s="142"/>
      <c r="K160" s="142"/>
      <c r="L160" s="142"/>
      <c r="M160" s="142"/>
      <c r="N160" s="30"/>
      <c r="O160" s="142"/>
      <c r="P160" s="142">
        <v>1</v>
      </c>
      <c r="Q160" s="162"/>
    </row>
    <row r="161" spans="1:17" ht="13.5" thickBot="1">
      <c r="A161" s="136">
        <v>158</v>
      </c>
      <c r="B161" s="138" t="s">
        <v>478</v>
      </c>
      <c r="C161" s="142">
        <v>2000</v>
      </c>
      <c r="D161" s="146" t="s">
        <v>1578</v>
      </c>
      <c r="E161" s="142"/>
      <c r="F161" s="142"/>
      <c r="G161" s="142"/>
      <c r="H161" s="142">
        <v>1</v>
      </c>
      <c r="I161" s="142"/>
      <c r="J161" s="142"/>
      <c r="K161" s="142"/>
      <c r="L161" s="142"/>
      <c r="M161" s="142"/>
      <c r="N161" s="30"/>
      <c r="O161" s="142"/>
      <c r="P161" s="142">
        <v>1</v>
      </c>
      <c r="Q161" s="162"/>
    </row>
    <row r="162" spans="1:17" ht="13.5" thickBot="1">
      <c r="A162" s="136">
        <v>159</v>
      </c>
      <c r="B162" s="138" t="s">
        <v>479</v>
      </c>
      <c r="C162" s="142">
        <v>1999</v>
      </c>
      <c r="D162" s="146" t="s">
        <v>1578</v>
      </c>
      <c r="E162" s="142"/>
      <c r="F162" s="142"/>
      <c r="G162" s="142"/>
      <c r="H162" s="142">
        <v>1</v>
      </c>
      <c r="I162" s="142"/>
      <c r="J162" s="142"/>
      <c r="K162" s="142"/>
      <c r="L162" s="142"/>
      <c r="M162" s="142"/>
      <c r="N162" s="30"/>
      <c r="O162" s="142"/>
      <c r="P162" s="142">
        <v>1</v>
      </c>
      <c r="Q162" s="162"/>
    </row>
    <row r="163" spans="1:17" ht="13.5" thickBot="1">
      <c r="A163" s="136">
        <v>160</v>
      </c>
      <c r="B163" s="139" t="s">
        <v>480</v>
      </c>
      <c r="C163" s="142">
        <v>1999</v>
      </c>
      <c r="D163" s="145" t="s">
        <v>1578</v>
      </c>
      <c r="E163" s="142"/>
      <c r="F163" s="142"/>
      <c r="G163" s="142"/>
      <c r="H163" s="142">
        <v>1</v>
      </c>
      <c r="I163" s="142"/>
      <c r="J163" s="142"/>
      <c r="K163" s="142"/>
      <c r="L163" s="142"/>
      <c r="M163" s="142"/>
      <c r="N163" s="30"/>
      <c r="O163" s="142"/>
      <c r="P163" s="142">
        <v>1</v>
      </c>
      <c r="Q163" s="162"/>
    </row>
    <row r="164" spans="1:17" ht="13.5" thickBot="1">
      <c r="A164" s="136">
        <v>161</v>
      </c>
      <c r="B164" s="139" t="s">
        <v>481</v>
      </c>
      <c r="C164" s="142">
        <v>1999</v>
      </c>
      <c r="D164" s="145" t="s">
        <v>1578</v>
      </c>
      <c r="E164" s="142"/>
      <c r="F164" s="142"/>
      <c r="G164" s="142"/>
      <c r="H164" s="142">
        <v>1</v>
      </c>
      <c r="I164" s="142"/>
      <c r="J164" s="142"/>
      <c r="K164" s="142"/>
      <c r="L164" s="142"/>
      <c r="M164" s="142"/>
      <c r="N164" s="30"/>
      <c r="O164" s="142"/>
      <c r="P164" s="142">
        <v>1</v>
      </c>
      <c r="Q164" s="162"/>
    </row>
    <row r="165" spans="1:17" ht="13.5" thickBot="1">
      <c r="A165" s="136">
        <v>162</v>
      </c>
      <c r="B165" s="139" t="s">
        <v>483</v>
      </c>
      <c r="C165" s="142">
        <v>2000</v>
      </c>
      <c r="D165" s="145" t="s">
        <v>1578</v>
      </c>
      <c r="E165" s="142"/>
      <c r="F165" s="142"/>
      <c r="G165" s="142"/>
      <c r="H165" s="142">
        <v>1</v>
      </c>
      <c r="I165" s="142"/>
      <c r="J165" s="142"/>
      <c r="K165" s="142"/>
      <c r="L165" s="142"/>
      <c r="M165" s="142"/>
      <c r="N165" s="30"/>
      <c r="O165" s="142"/>
      <c r="P165" s="142">
        <v>1</v>
      </c>
      <c r="Q165" s="162"/>
    </row>
    <row r="166" spans="1:17" ht="13.5" thickBot="1">
      <c r="A166" s="136">
        <v>163</v>
      </c>
      <c r="B166" s="139" t="s">
        <v>484</v>
      </c>
      <c r="C166" s="142">
        <v>2000</v>
      </c>
      <c r="D166" s="145" t="s">
        <v>1578</v>
      </c>
      <c r="E166" s="142"/>
      <c r="F166" s="142"/>
      <c r="G166" s="142"/>
      <c r="H166" s="142">
        <v>1</v>
      </c>
      <c r="I166" s="142"/>
      <c r="J166" s="142"/>
      <c r="K166" s="142"/>
      <c r="L166" s="142"/>
      <c r="M166" s="142"/>
      <c r="N166" s="30"/>
      <c r="O166" s="142"/>
      <c r="P166" s="142">
        <v>1</v>
      </c>
      <c r="Q166" s="162"/>
    </row>
    <row r="167" spans="1:17" ht="13.5" thickBot="1">
      <c r="A167" s="136">
        <v>164</v>
      </c>
      <c r="B167" s="139" t="s">
        <v>485</v>
      </c>
      <c r="C167" s="142">
        <v>1999</v>
      </c>
      <c r="D167" s="145" t="s">
        <v>1578</v>
      </c>
      <c r="E167" s="142"/>
      <c r="F167" s="142"/>
      <c r="G167" s="142"/>
      <c r="H167" s="142">
        <v>1</v>
      </c>
      <c r="I167" s="142"/>
      <c r="J167" s="142"/>
      <c r="K167" s="142"/>
      <c r="L167" s="142"/>
      <c r="M167" s="142"/>
      <c r="N167" s="30"/>
      <c r="O167" s="142"/>
      <c r="P167" s="142">
        <v>1</v>
      </c>
      <c r="Q167" s="162" t="s">
        <v>453</v>
      </c>
    </row>
    <row r="168" spans="1:17" ht="13.5" thickBot="1">
      <c r="A168" s="136">
        <v>165</v>
      </c>
      <c r="B168" s="139" t="s">
        <v>486</v>
      </c>
      <c r="C168" s="142">
        <v>2000</v>
      </c>
      <c r="D168" s="145" t="s">
        <v>487</v>
      </c>
      <c r="E168" s="142"/>
      <c r="F168" s="142"/>
      <c r="G168" s="142"/>
      <c r="H168" s="142">
        <v>1</v>
      </c>
      <c r="I168" s="142"/>
      <c r="J168" s="142"/>
      <c r="K168" s="142"/>
      <c r="L168" s="142"/>
      <c r="M168" s="142"/>
      <c r="N168" s="30"/>
      <c r="O168" s="142"/>
      <c r="P168" s="142">
        <v>1</v>
      </c>
      <c r="Q168" s="162"/>
    </row>
    <row r="169" spans="1:17" ht="13.5" thickBot="1">
      <c r="A169" s="137">
        <v>166</v>
      </c>
      <c r="B169" s="139" t="s">
        <v>488</v>
      </c>
      <c r="C169" s="142">
        <v>1999</v>
      </c>
      <c r="D169" s="145" t="s">
        <v>487</v>
      </c>
      <c r="E169" s="142"/>
      <c r="F169" s="142"/>
      <c r="G169" s="142"/>
      <c r="H169" s="142">
        <v>1</v>
      </c>
      <c r="I169" s="142"/>
      <c r="J169" s="142"/>
      <c r="K169" s="142"/>
      <c r="L169" s="142"/>
      <c r="M169" s="142"/>
      <c r="N169" s="30"/>
      <c r="O169" s="142"/>
      <c r="P169" s="142">
        <v>1</v>
      </c>
      <c r="Q169" s="162"/>
    </row>
    <row r="170" spans="1:17" ht="13.5" thickBot="1">
      <c r="A170" s="137">
        <v>168</v>
      </c>
      <c r="B170" s="139" t="s">
        <v>489</v>
      </c>
      <c r="C170" s="142">
        <v>1999</v>
      </c>
      <c r="D170" s="145" t="s">
        <v>450</v>
      </c>
      <c r="E170" s="142"/>
      <c r="F170" s="142"/>
      <c r="G170" s="142"/>
      <c r="H170" s="142">
        <v>1</v>
      </c>
      <c r="I170" s="142"/>
      <c r="J170" s="142"/>
      <c r="K170" s="142"/>
      <c r="L170" s="142"/>
      <c r="M170" s="142"/>
      <c r="N170" s="30"/>
      <c r="O170" s="142"/>
      <c r="P170" s="142">
        <v>1</v>
      </c>
      <c r="Q170" s="162"/>
    </row>
    <row r="171" spans="1:17" ht="13.5" thickBot="1">
      <c r="A171" s="138">
        <v>169</v>
      </c>
      <c r="B171" s="139" t="s">
        <v>491</v>
      </c>
      <c r="C171" s="144">
        <v>2000</v>
      </c>
      <c r="D171" s="145" t="s">
        <v>2269</v>
      </c>
      <c r="E171" s="142"/>
      <c r="F171" s="142"/>
      <c r="G171" s="142"/>
      <c r="H171" s="142">
        <v>1</v>
      </c>
      <c r="I171" s="142"/>
      <c r="J171" s="142"/>
      <c r="K171" s="142"/>
      <c r="L171" s="142"/>
      <c r="M171" s="142"/>
      <c r="N171" s="30"/>
      <c r="O171" s="142"/>
      <c r="P171" s="142">
        <v>1</v>
      </c>
      <c r="Q171" s="162"/>
    </row>
    <row r="172" spans="1:17" ht="13.5" thickBot="1">
      <c r="A172" s="138">
        <v>170</v>
      </c>
      <c r="B172" s="139" t="s">
        <v>492</v>
      </c>
      <c r="C172" s="144">
        <v>2000</v>
      </c>
      <c r="D172" s="145" t="s">
        <v>2269</v>
      </c>
      <c r="E172" s="142"/>
      <c r="F172" s="142"/>
      <c r="G172" s="142"/>
      <c r="H172" s="142">
        <v>1</v>
      </c>
      <c r="I172" s="142"/>
      <c r="J172" s="142"/>
      <c r="K172" s="142"/>
      <c r="L172" s="142"/>
      <c r="M172" s="142"/>
      <c r="N172" s="30"/>
      <c r="O172" s="142"/>
      <c r="P172" s="142">
        <v>1</v>
      </c>
      <c r="Q172" s="162"/>
    </row>
    <row r="173" spans="1:17" ht="13.5" thickBot="1">
      <c r="A173" s="138">
        <v>171</v>
      </c>
      <c r="B173" s="139" t="s">
        <v>493</v>
      </c>
      <c r="C173" s="144">
        <v>1999</v>
      </c>
      <c r="D173" s="145" t="s">
        <v>2269</v>
      </c>
      <c r="E173" s="142"/>
      <c r="F173" s="142"/>
      <c r="G173" s="142"/>
      <c r="H173" s="142">
        <v>1</v>
      </c>
      <c r="I173" s="142"/>
      <c r="J173" s="142"/>
      <c r="K173" s="142"/>
      <c r="L173" s="142"/>
      <c r="M173" s="142"/>
      <c r="N173" s="30"/>
      <c r="O173" s="142"/>
      <c r="P173" s="142">
        <v>1</v>
      </c>
      <c r="Q173" s="162"/>
    </row>
    <row r="174" spans="1:17" ht="13.5" thickBot="1">
      <c r="A174" s="138">
        <v>172</v>
      </c>
      <c r="B174" s="139" t="s">
        <v>494</v>
      </c>
      <c r="C174" s="144">
        <v>2000</v>
      </c>
      <c r="D174" s="145" t="s">
        <v>1602</v>
      </c>
      <c r="E174" s="142"/>
      <c r="F174" s="142"/>
      <c r="G174" s="142"/>
      <c r="H174" s="142">
        <v>1</v>
      </c>
      <c r="I174" s="142"/>
      <c r="J174" s="142"/>
      <c r="K174" s="142"/>
      <c r="L174" s="142"/>
      <c r="M174" s="142"/>
      <c r="N174" s="30"/>
      <c r="O174" s="142"/>
      <c r="P174" s="142">
        <v>1</v>
      </c>
      <c r="Q174" s="162"/>
    </row>
    <row r="175" spans="1:17" ht="13.5" thickBot="1">
      <c r="A175" s="138">
        <v>173</v>
      </c>
      <c r="B175" s="139" t="s">
        <v>495</v>
      </c>
      <c r="C175" s="144">
        <v>1999</v>
      </c>
      <c r="D175" s="145" t="s">
        <v>309</v>
      </c>
      <c r="E175" s="142"/>
      <c r="F175" s="142"/>
      <c r="G175" s="142"/>
      <c r="H175" s="142">
        <v>1</v>
      </c>
      <c r="I175" s="142"/>
      <c r="J175" s="142"/>
      <c r="K175" s="142"/>
      <c r="L175" s="142"/>
      <c r="M175" s="142"/>
      <c r="N175" s="30"/>
      <c r="O175" s="142"/>
      <c r="P175" s="142">
        <v>1</v>
      </c>
      <c r="Q175" s="162"/>
    </row>
    <row r="176" spans="1:17" ht="13.5" thickBot="1">
      <c r="A176" s="138">
        <v>174</v>
      </c>
      <c r="B176" s="139" t="s">
        <v>496</v>
      </c>
      <c r="C176" s="144">
        <v>2000</v>
      </c>
      <c r="D176" s="145" t="s">
        <v>309</v>
      </c>
      <c r="E176" s="142"/>
      <c r="F176" s="142"/>
      <c r="G176" s="142"/>
      <c r="H176" s="142">
        <v>1</v>
      </c>
      <c r="I176" s="142"/>
      <c r="J176" s="142"/>
      <c r="K176" s="142"/>
      <c r="L176" s="142"/>
      <c r="M176" s="142"/>
      <c r="N176" s="30"/>
      <c r="O176" s="142"/>
      <c r="P176" s="142">
        <v>1</v>
      </c>
      <c r="Q176" s="162"/>
    </row>
    <row r="177" spans="1:17" ht="13.5" thickBot="1">
      <c r="A177" s="138">
        <v>175</v>
      </c>
      <c r="B177" s="139" t="s">
        <v>497</v>
      </c>
      <c r="C177" s="144">
        <v>1999</v>
      </c>
      <c r="D177" s="145" t="s">
        <v>301</v>
      </c>
      <c r="E177" s="142"/>
      <c r="F177" s="142"/>
      <c r="G177" s="142"/>
      <c r="H177" s="142">
        <v>1</v>
      </c>
      <c r="I177" s="142"/>
      <c r="J177" s="142"/>
      <c r="K177" s="142"/>
      <c r="L177" s="142"/>
      <c r="M177" s="142"/>
      <c r="N177" s="30"/>
      <c r="O177" s="142"/>
      <c r="P177" s="142">
        <v>1</v>
      </c>
      <c r="Q177" s="162"/>
    </row>
    <row r="178" spans="1:17" ht="13.5" thickBot="1">
      <c r="A178" s="138">
        <v>176</v>
      </c>
      <c r="B178" s="139" t="s">
        <v>498</v>
      </c>
      <c r="C178" s="144">
        <v>1999</v>
      </c>
      <c r="D178" s="145" t="s">
        <v>301</v>
      </c>
      <c r="E178" s="142"/>
      <c r="F178" s="142"/>
      <c r="G178" s="142"/>
      <c r="H178" s="142">
        <v>1</v>
      </c>
      <c r="I178" s="142"/>
      <c r="J178" s="142"/>
      <c r="K178" s="142"/>
      <c r="L178" s="142"/>
      <c r="M178" s="142"/>
      <c r="N178" s="30"/>
      <c r="O178" s="142"/>
      <c r="P178" s="142">
        <v>1</v>
      </c>
      <c r="Q178" s="162"/>
    </row>
    <row r="179" spans="1:17" ht="13.5" thickBot="1">
      <c r="A179" s="138">
        <v>177</v>
      </c>
      <c r="B179" s="139" t="s">
        <v>499</v>
      </c>
      <c r="C179" s="144">
        <v>1999</v>
      </c>
      <c r="D179" s="145" t="s">
        <v>500</v>
      </c>
      <c r="E179" s="142"/>
      <c r="F179" s="142"/>
      <c r="G179" s="142"/>
      <c r="H179" s="142">
        <v>1</v>
      </c>
      <c r="I179" s="142"/>
      <c r="J179" s="142"/>
      <c r="K179" s="142"/>
      <c r="L179" s="142"/>
      <c r="M179" s="142"/>
      <c r="N179" s="30"/>
      <c r="O179" s="142"/>
      <c r="P179" s="142">
        <v>1</v>
      </c>
      <c r="Q179" s="162"/>
    </row>
    <row r="180" spans="1:17" ht="13.5" thickBot="1">
      <c r="A180" s="138">
        <v>178</v>
      </c>
      <c r="B180" s="139" t="s">
        <v>501</v>
      </c>
      <c r="C180" s="144">
        <v>1999</v>
      </c>
      <c r="D180" s="145" t="s">
        <v>1968</v>
      </c>
      <c r="E180" s="142"/>
      <c r="F180" s="142"/>
      <c r="G180" s="142"/>
      <c r="H180" s="142">
        <v>1</v>
      </c>
      <c r="I180" s="142"/>
      <c r="J180" s="142"/>
      <c r="K180" s="142"/>
      <c r="L180" s="142"/>
      <c r="M180" s="142"/>
      <c r="N180" s="30"/>
      <c r="O180" s="142"/>
      <c r="P180" s="142">
        <v>1</v>
      </c>
      <c r="Q180" s="162"/>
    </row>
    <row r="181" spans="1:17" ht="13.5" thickBot="1">
      <c r="A181" s="138">
        <v>179</v>
      </c>
      <c r="B181" s="139" t="s">
        <v>502</v>
      </c>
      <c r="C181" s="144">
        <v>2000</v>
      </c>
      <c r="D181" s="145" t="s">
        <v>1968</v>
      </c>
      <c r="E181" s="142"/>
      <c r="F181" s="142"/>
      <c r="G181" s="142"/>
      <c r="H181" s="142">
        <v>1</v>
      </c>
      <c r="I181" s="142"/>
      <c r="J181" s="142"/>
      <c r="K181" s="142"/>
      <c r="L181" s="142"/>
      <c r="M181" s="142"/>
      <c r="N181" s="30"/>
      <c r="O181" s="142"/>
      <c r="P181" s="142">
        <v>1</v>
      </c>
      <c r="Q181" s="162"/>
    </row>
    <row r="182" spans="1:17" ht="13.5" thickBot="1">
      <c r="A182" s="138">
        <v>180</v>
      </c>
      <c r="B182" s="139" t="s">
        <v>503</v>
      </c>
      <c r="C182" s="142">
        <v>2000</v>
      </c>
      <c r="D182" s="145" t="s">
        <v>281</v>
      </c>
      <c r="E182" s="142"/>
      <c r="F182" s="142"/>
      <c r="G182" s="142"/>
      <c r="H182" s="142">
        <v>1</v>
      </c>
      <c r="I182" s="142"/>
      <c r="J182" s="142"/>
      <c r="K182" s="142"/>
      <c r="L182" s="142"/>
      <c r="M182" s="142"/>
      <c r="N182" s="142"/>
      <c r="O182" s="142"/>
      <c r="P182" s="142">
        <v>1</v>
      </c>
      <c r="Q182" s="162"/>
    </row>
    <row r="183" spans="1:17" ht="13.5" thickBot="1">
      <c r="A183" s="138">
        <v>181</v>
      </c>
      <c r="B183" s="139" t="s">
        <v>705</v>
      </c>
      <c r="C183" s="144">
        <v>2000</v>
      </c>
      <c r="D183" s="146" t="s">
        <v>1526</v>
      </c>
      <c r="E183" s="142"/>
      <c r="F183" s="142"/>
      <c r="G183" s="142"/>
      <c r="H183" s="142"/>
      <c r="I183" s="142"/>
      <c r="J183" s="142">
        <v>1</v>
      </c>
      <c r="K183" s="142"/>
      <c r="L183" s="142"/>
      <c r="M183" s="142"/>
      <c r="N183" s="142"/>
      <c r="O183" s="142"/>
      <c r="P183" s="144">
        <v>1</v>
      </c>
      <c r="Q183" s="162"/>
    </row>
    <row r="184" spans="1:17" ht="13.5" thickBot="1">
      <c r="A184" s="138">
        <v>182</v>
      </c>
      <c r="B184" s="139" t="s">
        <v>706</v>
      </c>
      <c r="C184" s="144">
        <v>2000</v>
      </c>
      <c r="D184" s="146" t="s">
        <v>1606</v>
      </c>
      <c r="E184" s="142"/>
      <c r="F184" s="142"/>
      <c r="G184" s="142"/>
      <c r="H184" s="142"/>
      <c r="I184" s="142"/>
      <c r="J184" s="142">
        <v>1</v>
      </c>
      <c r="K184" s="142"/>
      <c r="L184" s="142"/>
      <c r="M184" s="142"/>
      <c r="N184" s="142"/>
      <c r="O184" s="142"/>
      <c r="P184" s="144">
        <v>1</v>
      </c>
      <c r="Q184" s="162"/>
    </row>
    <row r="185" spans="1:17" ht="13.5" thickBot="1">
      <c r="A185" s="138">
        <v>183</v>
      </c>
      <c r="B185" s="139" t="s">
        <v>1092</v>
      </c>
      <c r="C185" s="142"/>
      <c r="D185" s="146" t="s">
        <v>1819</v>
      </c>
      <c r="E185" s="142"/>
      <c r="F185" s="142"/>
      <c r="G185" s="142"/>
      <c r="H185" s="142"/>
      <c r="I185" s="142"/>
      <c r="J185" s="142"/>
      <c r="K185" s="142"/>
      <c r="L185" s="142"/>
      <c r="M185" s="142"/>
      <c r="N185" s="142">
        <v>1</v>
      </c>
      <c r="O185" s="142"/>
      <c r="P185" s="142">
        <v>1</v>
      </c>
      <c r="Q185" s="162"/>
    </row>
    <row r="186" spans="1:17" ht="13.5" thickBot="1">
      <c r="A186" s="138">
        <v>184</v>
      </c>
      <c r="B186" s="139" t="s">
        <v>1093</v>
      </c>
      <c r="C186" s="142"/>
      <c r="D186" s="146" t="s">
        <v>1600</v>
      </c>
      <c r="E186" s="142"/>
      <c r="F186" s="142"/>
      <c r="G186" s="142"/>
      <c r="H186" s="142"/>
      <c r="I186" s="142"/>
      <c r="J186" s="142"/>
      <c r="K186" s="142"/>
      <c r="L186" s="142"/>
      <c r="M186" s="142"/>
      <c r="N186" s="142">
        <v>1</v>
      </c>
      <c r="O186" s="142"/>
      <c r="P186" s="142">
        <v>1</v>
      </c>
      <c r="Q186" s="162"/>
    </row>
    <row r="187" spans="1:17" ht="13.5" thickBot="1">
      <c r="A187" s="138">
        <v>185</v>
      </c>
      <c r="B187" s="139" t="s">
        <v>1094</v>
      </c>
      <c r="C187" s="142"/>
      <c r="D187" s="146" t="s">
        <v>1526</v>
      </c>
      <c r="E187" s="142"/>
      <c r="F187" s="142"/>
      <c r="G187" s="142"/>
      <c r="H187" s="142"/>
      <c r="I187" s="142"/>
      <c r="J187" s="142"/>
      <c r="K187" s="142"/>
      <c r="L187" s="142"/>
      <c r="M187" s="142"/>
      <c r="N187" s="142">
        <v>1</v>
      </c>
      <c r="O187" s="142"/>
      <c r="P187" s="142">
        <v>1</v>
      </c>
      <c r="Q187" s="162"/>
    </row>
    <row r="188" spans="1:17" ht="13.5" thickBot="1">
      <c r="A188" s="138">
        <v>186</v>
      </c>
      <c r="B188" s="139" t="s">
        <v>1095</v>
      </c>
      <c r="C188" s="142"/>
      <c r="D188" s="146" t="s">
        <v>1819</v>
      </c>
      <c r="E188" s="142"/>
      <c r="F188" s="142"/>
      <c r="G188" s="142"/>
      <c r="H188" s="142"/>
      <c r="I188" s="142"/>
      <c r="J188" s="142"/>
      <c r="K188" s="142"/>
      <c r="L188" s="142"/>
      <c r="M188" s="142"/>
      <c r="N188" s="142">
        <v>1</v>
      </c>
      <c r="O188" s="142"/>
      <c r="P188" s="142">
        <v>1</v>
      </c>
      <c r="Q188" s="162"/>
    </row>
    <row r="189" spans="1:17" ht="13.5" thickBot="1">
      <c r="A189" s="138">
        <v>187</v>
      </c>
      <c r="B189" s="139" t="s">
        <v>384</v>
      </c>
      <c r="C189" s="142"/>
      <c r="D189" s="146" t="s">
        <v>1767</v>
      </c>
      <c r="E189" s="142"/>
      <c r="F189" s="142"/>
      <c r="G189" s="142"/>
      <c r="H189" s="142"/>
      <c r="I189" s="142"/>
      <c r="J189" s="142"/>
      <c r="K189" s="142"/>
      <c r="L189" s="142"/>
      <c r="M189" s="142"/>
      <c r="N189" s="142">
        <v>1</v>
      </c>
      <c r="O189" s="142"/>
      <c r="P189" s="142">
        <v>1</v>
      </c>
      <c r="Q189" s="162"/>
    </row>
    <row r="190" spans="1:17" ht="13.5" thickBot="1">
      <c r="A190" s="138">
        <v>188</v>
      </c>
      <c r="B190" s="139" t="s">
        <v>79</v>
      </c>
      <c r="C190" s="142"/>
      <c r="D190" s="146" t="s">
        <v>1819</v>
      </c>
      <c r="E190" s="142"/>
      <c r="F190" s="142"/>
      <c r="G190" s="142"/>
      <c r="H190" s="142"/>
      <c r="I190" s="142"/>
      <c r="J190" s="142"/>
      <c r="K190" s="142"/>
      <c r="L190" s="142"/>
      <c r="M190" s="142"/>
      <c r="N190" s="142">
        <v>1</v>
      </c>
      <c r="O190" s="142"/>
      <c r="P190" s="142">
        <v>1</v>
      </c>
      <c r="Q190" s="162"/>
    </row>
    <row r="191" spans="1:17" ht="13.5" thickBot="1">
      <c r="A191" s="138">
        <v>189</v>
      </c>
      <c r="B191" s="139" t="s">
        <v>1096</v>
      </c>
      <c r="C191" s="142"/>
      <c r="D191" s="146" t="s">
        <v>1819</v>
      </c>
      <c r="E191" s="142"/>
      <c r="F191" s="142"/>
      <c r="G191" s="142"/>
      <c r="H191" s="142"/>
      <c r="I191" s="142"/>
      <c r="J191" s="142"/>
      <c r="K191" s="142"/>
      <c r="L191" s="142"/>
      <c r="M191" s="142"/>
      <c r="N191" s="142">
        <v>1</v>
      </c>
      <c r="O191" s="142"/>
      <c r="P191" s="142">
        <v>1</v>
      </c>
      <c r="Q191" s="162"/>
    </row>
    <row r="192" spans="1:17" ht="13.5" thickBot="1">
      <c r="A192" s="138">
        <v>190</v>
      </c>
      <c r="B192" s="139" t="s">
        <v>1098</v>
      </c>
      <c r="C192" s="142"/>
      <c r="D192" s="146" t="s">
        <v>1819</v>
      </c>
      <c r="E192" s="142"/>
      <c r="F192" s="142"/>
      <c r="G192" s="142"/>
      <c r="H192" s="142"/>
      <c r="I192" s="142"/>
      <c r="J192" s="142"/>
      <c r="K192" s="142"/>
      <c r="L192" s="142"/>
      <c r="M192" s="142"/>
      <c r="N192" s="142">
        <v>1</v>
      </c>
      <c r="O192" s="142"/>
      <c r="P192" s="142">
        <v>1</v>
      </c>
      <c r="Q192" s="162"/>
    </row>
    <row r="193" spans="1:17" ht="13.5" thickBot="1">
      <c r="A193" s="138">
        <v>191</v>
      </c>
      <c r="B193" s="139" t="s">
        <v>1065</v>
      </c>
      <c r="C193" s="142"/>
      <c r="D193" s="146" t="s">
        <v>1819</v>
      </c>
      <c r="E193" s="142"/>
      <c r="F193" s="142"/>
      <c r="G193" s="142"/>
      <c r="H193" s="142"/>
      <c r="I193" s="142"/>
      <c r="J193" s="142"/>
      <c r="K193" s="142"/>
      <c r="L193" s="142"/>
      <c r="M193" s="142"/>
      <c r="N193" s="142">
        <v>1</v>
      </c>
      <c r="O193" s="142"/>
      <c r="P193" s="142">
        <v>1</v>
      </c>
      <c r="Q193" s="162"/>
    </row>
    <row r="194" spans="1:17" ht="13.5" thickBot="1">
      <c r="A194" s="138">
        <v>192</v>
      </c>
      <c r="B194" s="139" t="s">
        <v>1149</v>
      </c>
      <c r="C194" s="142"/>
      <c r="D194" s="146" t="s">
        <v>1147</v>
      </c>
      <c r="E194" s="142"/>
      <c r="F194" s="142"/>
      <c r="G194" s="142"/>
      <c r="H194" s="142"/>
      <c r="I194" s="142"/>
      <c r="J194" s="142"/>
      <c r="K194" s="142"/>
      <c r="L194" s="142"/>
      <c r="M194" s="142">
        <v>1</v>
      </c>
      <c r="N194" s="142"/>
      <c r="O194" s="142"/>
      <c r="P194" s="142">
        <v>1</v>
      </c>
      <c r="Q194" s="162"/>
    </row>
    <row r="195" spans="1:17" ht="13.5" thickBot="1">
      <c r="A195" s="138">
        <v>193</v>
      </c>
      <c r="B195" s="139" t="s">
        <v>1150</v>
      </c>
      <c r="C195" s="142"/>
      <c r="D195" s="146"/>
      <c r="E195" s="142"/>
      <c r="F195" s="142"/>
      <c r="G195" s="142"/>
      <c r="H195" s="142"/>
      <c r="I195" s="142"/>
      <c r="J195" s="142"/>
      <c r="K195" s="142"/>
      <c r="L195" s="142"/>
      <c r="M195" s="142">
        <v>1</v>
      </c>
      <c r="N195" s="142"/>
      <c r="O195" s="142"/>
      <c r="P195" s="142">
        <v>1</v>
      </c>
      <c r="Q195" s="162"/>
    </row>
    <row r="196" spans="1:17" ht="13.5" thickBot="1">
      <c r="A196" s="138">
        <v>194</v>
      </c>
      <c r="B196" s="139" t="s">
        <v>461</v>
      </c>
      <c r="C196" s="142"/>
      <c r="D196" s="146" t="s">
        <v>2045</v>
      </c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>
        <v>1</v>
      </c>
      <c r="P196" s="142">
        <v>1</v>
      </c>
      <c r="Q196" s="162"/>
    </row>
    <row r="197" spans="1:17" ht="13.5" thickBot="1">
      <c r="A197" s="138">
        <v>95</v>
      </c>
      <c r="B197" s="139" t="s">
        <v>1195</v>
      </c>
      <c r="C197" s="142"/>
      <c r="D197" s="146" t="s">
        <v>1166</v>
      </c>
      <c r="E197" s="142"/>
      <c r="F197" s="142"/>
      <c r="G197" s="142"/>
      <c r="H197" s="142"/>
      <c r="I197" s="142"/>
      <c r="J197" s="142"/>
      <c r="K197" s="142"/>
      <c r="L197" s="142"/>
      <c r="M197" s="142"/>
      <c r="N197" s="142"/>
      <c r="O197" s="142">
        <v>1</v>
      </c>
      <c r="P197" s="142">
        <v>1</v>
      </c>
      <c r="Q197" s="162"/>
    </row>
    <row r="198" spans="1:17" ht="13.5" thickBot="1">
      <c r="A198" s="138">
        <v>196</v>
      </c>
      <c r="B198" s="139" t="s">
        <v>1196</v>
      </c>
      <c r="C198" s="142"/>
      <c r="D198" s="146" t="s">
        <v>1166</v>
      </c>
      <c r="E198" s="142"/>
      <c r="F198" s="142"/>
      <c r="G198" s="142"/>
      <c r="H198" s="142"/>
      <c r="I198" s="142"/>
      <c r="J198" s="142"/>
      <c r="K198" s="142"/>
      <c r="L198" s="142"/>
      <c r="M198" s="142"/>
      <c r="N198" s="142"/>
      <c r="O198" s="142">
        <v>1</v>
      </c>
      <c r="P198" s="142">
        <v>1</v>
      </c>
      <c r="Q198" s="162"/>
    </row>
    <row r="199" spans="1:17" ht="13.5" thickBot="1">
      <c r="A199" s="138">
        <v>197</v>
      </c>
      <c r="B199" s="139" t="s">
        <v>1285</v>
      </c>
      <c r="C199" s="142">
        <v>1999</v>
      </c>
      <c r="D199" s="146" t="s">
        <v>1537</v>
      </c>
      <c r="E199" s="142"/>
      <c r="F199" s="142"/>
      <c r="G199" s="142"/>
      <c r="H199" s="142"/>
      <c r="I199" s="142"/>
      <c r="J199" s="142"/>
      <c r="K199" s="142"/>
      <c r="L199" s="142">
        <v>1</v>
      </c>
      <c r="M199" s="142"/>
      <c r="N199" s="142"/>
      <c r="O199" s="142"/>
      <c r="P199" s="142">
        <v>1</v>
      </c>
      <c r="Q199" s="162"/>
    </row>
    <row r="200" spans="1:17" ht="13.5" thickBot="1">
      <c r="A200" s="138">
        <v>198</v>
      </c>
      <c r="B200" s="139" t="s">
        <v>1286</v>
      </c>
      <c r="C200" s="142">
        <v>2000</v>
      </c>
      <c r="D200" s="146" t="s">
        <v>1537</v>
      </c>
      <c r="E200" s="142"/>
      <c r="F200" s="142"/>
      <c r="G200" s="142"/>
      <c r="H200" s="142"/>
      <c r="I200" s="142"/>
      <c r="J200" s="142"/>
      <c r="K200" s="142"/>
      <c r="L200" s="142">
        <v>1</v>
      </c>
      <c r="M200" s="142"/>
      <c r="N200" s="142"/>
      <c r="O200" s="142"/>
      <c r="P200" s="142">
        <v>1</v>
      </c>
      <c r="Q200" s="162"/>
    </row>
    <row r="201" spans="1:17" ht="13.5" thickBot="1">
      <c r="A201" s="138">
        <v>199</v>
      </c>
      <c r="B201" s="139" t="s">
        <v>1287</v>
      </c>
      <c r="C201" s="142">
        <v>2000</v>
      </c>
      <c r="D201" s="146" t="s">
        <v>1901</v>
      </c>
      <c r="E201" s="142"/>
      <c r="F201" s="142"/>
      <c r="G201" s="142"/>
      <c r="H201" s="142"/>
      <c r="I201" s="142"/>
      <c r="J201" s="142"/>
      <c r="K201" s="142"/>
      <c r="L201" s="142">
        <v>1</v>
      </c>
      <c r="M201" s="142"/>
      <c r="N201" s="142"/>
      <c r="O201" s="142"/>
      <c r="P201" s="142">
        <v>1</v>
      </c>
      <c r="Q201" s="162"/>
    </row>
    <row r="202" spans="1:17" ht="13.5" thickBot="1">
      <c r="A202" s="138">
        <v>200</v>
      </c>
      <c r="B202" s="138" t="s">
        <v>453</v>
      </c>
      <c r="C202" s="142" t="s">
        <v>1062</v>
      </c>
      <c r="D202" s="146" t="s">
        <v>453</v>
      </c>
      <c r="E202" s="142"/>
      <c r="F202" s="142" t="s">
        <v>453</v>
      </c>
      <c r="G202" s="142"/>
      <c r="H202" s="142"/>
      <c r="I202" s="142"/>
      <c r="J202" s="142"/>
      <c r="K202" s="142"/>
      <c r="L202" s="142"/>
      <c r="M202" s="142"/>
      <c r="N202" s="30"/>
      <c r="O202" s="142"/>
      <c r="P202" s="142">
        <f>SUM(E202:O202)</f>
        <v>0</v>
      </c>
      <c r="Q202" s="162"/>
    </row>
    <row r="203" spans="1:17" ht="13.5" thickBot="1">
      <c r="A203" s="138">
        <v>201</v>
      </c>
      <c r="B203" s="139" t="s">
        <v>2009</v>
      </c>
      <c r="C203" s="142">
        <v>1999</v>
      </c>
      <c r="D203" s="145" t="s">
        <v>1906</v>
      </c>
      <c r="E203" s="142"/>
      <c r="F203" s="142"/>
      <c r="G203" s="142"/>
      <c r="H203" s="142"/>
      <c r="I203" s="142"/>
      <c r="J203" s="142"/>
      <c r="K203" s="142"/>
      <c r="L203" s="142"/>
      <c r="M203" s="142"/>
      <c r="N203" s="142"/>
      <c r="O203" s="142"/>
      <c r="P203" s="142"/>
      <c r="Q203" s="162"/>
    </row>
    <row r="204" spans="1:17" ht="13.5" thickBot="1">
      <c r="A204" s="138">
        <v>202</v>
      </c>
      <c r="B204" s="136" t="s">
        <v>2013</v>
      </c>
      <c r="C204" s="30">
        <v>2000</v>
      </c>
      <c r="D204" s="141" t="s">
        <v>1906</v>
      </c>
      <c r="E204" s="30"/>
      <c r="F204" s="30"/>
      <c r="G204" s="30"/>
      <c r="H204" s="30">
        <v>1</v>
      </c>
      <c r="I204" s="30"/>
      <c r="J204" s="30"/>
      <c r="K204" s="30"/>
      <c r="L204" s="30"/>
      <c r="M204" s="30"/>
      <c r="N204" s="30"/>
      <c r="O204" s="142"/>
      <c r="P204" s="142"/>
      <c r="Q204" s="162"/>
    </row>
    <row r="205" spans="1:17" ht="13.5" thickBot="1">
      <c r="A205" s="138">
        <v>203</v>
      </c>
      <c r="B205" s="139" t="s">
        <v>995</v>
      </c>
      <c r="C205" s="142"/>
      <c r="D205" s="146" t="s">
        <v>500</v>
      </c>
      <c r="E205" s="142"/>
      <c r="F205" s="142"/>
      <c r="G205" s="142"/>
      <c r="H205" s="142"/>
      <c r="I205" s="142"/>
      <c r="J205" s="142"/>
      <c r="K205" s="142">
        <v>7</v>
      </c>
      <c r="L205" s="142"/>
      <c r="M205" s="142"/>
      <c r="N205" s="142"/>
      <c r="O205" s="142"/>
      <c r="P205" s="142"/>
      <c r="Q205" s="162"/>
    </row>
    <row r="206" spans="1:17" ht="13.5" thickBot="1">
      <c r="A206" s="138">
        <v>204</v>
      </c>
      <c r="B206" s="139" t="s">
        <v>996</v>
      </c>
      <c r="C206" s="142"/>
      <c r="D206" s="146" t="s">
        <v>1526</v>
      </c>
      <c r="E206" s="142"/>
      <c r="F206" s="142"/>
      <c r="G206" s="142"/>
      <c r="H206" s="142"/>
      <c r="I206" s="142"/>
      <c r="J206" s="142"/>
      <c r="K206" s="142">
        <v>1</v>
      </c>
      <c r="L206" s="142"/>
      <c r="M206" s="142"/>
      <c r="N206" s="142"/>
      <c r="O206" s="142"/>
      <c r="P206" s="142"/>
      <c r="Q206" s="162"/>
    </row>
    <row r="207" spans="1:17" ht="13.5" thickBot="1">
      <c r="A207" s="138">
        <v>205</v>
      </c>
      <c r="B207" s="139" t="s">
        <v>997</v>
      </c>
      <c r="C207" s="142"/>
      <c r="D207" s="146" t="s">
        <v>279</v>
      </c>
      <c r="E207" s="142"/>
      <c r="F207" s="142"/>
      <c r="G207" s="142"/>
      <c r="H207" s="142"/>
      <c r="I207" s="142"/>
      <c r="J207" s="142"/>
      <c r="K207" s="142">
        <v>1</v>
      </c>
      <c r="L207" s="142"/>
      <c r="M207" s="142"/>
      <c r="N207" s="142"/>
      <c r="O207" s="142"/>
      <c r="P207" s="142"/>
      <c r="Q207" s="162"/>
    </row>
    <row r="208" spans="1:17" ht="13.5" thickBot="1">
      <c r="A208" s="138">
        <v>206</v>
      </c>
      <c r="B208" s="139" t="s">
        <v>998</v>
      </c>
      <c r="C208" s="142"/>
      <c r="D208" s="146" t="s">
        <v>279</v>
      </c>
      <c r="E208" s="142"/>
      <c r="F208" s="142"/>
      <c r="G208" s="142"/>
      <c r="H208" s="142"/>
      <c r="I208" s="142"/>
      <c r="J208" s="142"/>
      <c r="K208" s="142">
        <v>1</v>
      </c>
      <c r="L208" s="142"/>
      <c r="M208" s="142"/>
      <c r="N208" s="142"/>
      <c r="O208" s="142"/>
      <c r="P208" s="142"/>
      <c r="Q208" s="162"/>
    </row>
    <row r="209" spans="1:17" ht="13.5" thickBot="1">
      <c r="A209" s="138">
        <v>207</v>
      </c>
      <c r="B209" s="139" t="s">
        <v>999</v>
      </c>
      <c r="C209" s="142"/>
      <c r="D209" s="146" t="s">
        <v>279</v>
      </c>
      <c r="E209" s="142"/>
      <c r="F209" s="142"/>
      <c r="G209" s="142"/>
      <c r="H209" s="142"/>
      <c r="I209" s="142"/>
      <c r="J209" s="142"/>
      <c r="K209" s="142">
        <v>1</v>
      </c>
      <c r="L209" s="142"/>
      <c r="M209" s="142"/>
      <c r="N209" s="142"/>
      <c r="O209" s="142"/>
      <c r="P209" s="142"/>
      <c r="Q209" s="162"/>
    </row>
    <row r="210" spans="1:17" ht="13.5" thickBot="1">
      <c r="A210" s="138">
        <v>208</v>
      </c>
      <c r="B210" s="139" t="s">
        <v>1000</v>
      </c>
      <c r="C210" s="142"/>
      <c r="D210" s="146" t="s">
        <v>279</v>
      </c>
      <c r="E210" s="142"/>
      <c r="F210" s="142"/>
      <c r="G210" s="142"/>
      <c r="H210" s="142"/>
      <c r="I210" s="142"/>
      <c r="J210" s="142"/>
      <c r="K210" s="142">
        <v>1</v>
      </c>
      <c r="L210" s="142"/>
      <c r="M210" s="142"/>
      <c r="N210" s="142"/>
      <c r="O210" s="142"/>
      <c r="P210" s="142"/>
      <c r="Q210" s="162"/>
    </row>
    <row r="211" spans="1:17" ht="13.5" thickBot="1">
      <c r="A211" s="138">
        <v>209</v>
      </c>
      <c r="B211" s="139" t="s">
        <v>1001</v>
      </c>
      <c r="C211" s="142"/>
      <c r="D211" s="146" t="s">
        <v>279</v>
      </c>
      <c r="E211" s="142"/>
      <c r="F211" s="142"/>
      <c r="G211" s="142"/>
      <c r="H211" s="142"/>
      <c r="I211" s="142"/>
      <c r="J211" s="142"/>
      <c r="K211" s="142">
        <v>1</v>
      </c>
      <c r="L211" s="142"/>
      <c r="M211" s="142"/>
      <c r="N211" s="142"/>
      <c r="O211" s="142"/>
      <c r="P211" s="142"/>
      <c r="Q211" s="162"/>
    </row>
    <row r="212" spans="1:17" ht="13.5" thickBot="1">
      <c r="A212" s="138">
        <v>210</v>
      </c>
      <c r="B212" s="139" t="s">
        <v>1002</v>
      </c>
      <c r="C212" s="142"/>
      <c r="D212" s="146" t="s">
        <v>279</v>
      </c>
      <c r="E212" s="142"/>
      <c r="F212" s="142"/>
      <c r="G212" s="142"/>
      <c r="H212" s="142"/>
      <c r="I212" s="142"/>
      <c r="J212" s="142"/>
      <c r="K212" s="142">
        <v>1</v>
      </c>
      <c r="L212" s="142"/>
      <c r="M212" s="142"/>
      <c r="N212" s="142"/>
      <c r="O212" s="142"/>
      <c r="P212" s="142"/>
      <c r="Q212" s="162"/>
    </row>
    <row r="213" spans="1:17" ht="13.5" thickBot="1">
      <c r="A213" s="138">
        <v>211</v>
      </c>
      <c r="B213" s="139" t="s">
        <v>1003</v>
      </c>
      <c r="C213" s="142"/>
      <c r="D213" s="146" t="s">
        <v>1906</v>
      </c>
      <c r="E213" s="142"/>
      <c r="F213" s="142"/>
      <c r="G213" s="142"/>
      <c r="H213" s="142"/>
      <c r="I213" s="142"/>
      <c r="J213" s="142"/>
      <c r="K213" s="142">
        <v>1</v>
      </c>
      <c r="L213" s="142"/>
      <c r="M213" s="142"/>
      <c r="N213" s="142"/>
      <c r="O213" s="142"/>
      <c r="P213" s="142"/>
      <c r="Q213" s="162"/>
    </row>
    <row r="214" spans="1:17" ht="13.5" thickBot="1">
      <c r="A214" s="138">
        <v>212</v>
      </c>
      <c r="B214" s="139" t="s">
        <v>1004</v>
      </c>
      <c r="C214" s="142"/>
      <c r="D214" s="146" t="s">
        <v>1906</v>
      </c>
      <c r="E214" s="142"/>
      <c r="F214" s="142"/>
      <c r="G214" s="142"/>
      <c r="H214" s="142"/>
      <c r="I214" s="142"/>
      <c r="J214" s="142"/>
      <c r="K214" s="142">
        <v>1</v>
      </c>
      <c r="L214" s="142"/>
      <c r="M214" s="142"/>
      <c r="N214" s="142"/>
      <c r="O214" s="142"/>
      <c r="P214" s="142"/>
      <c r="Q214" s="162"/>
    </row>
    <row r="215" spans="1:17" ht="13.5" thickBot="1">
      <c r="A215" s="138">
        <v>213</v>
      </c>
      <c r="B215" s="139" t="s">
        <v>1005</v>
      </c>
      <c r="C215" s="142"/>
      <c r="D215" s="146" t="s">
        <v>1906</v>
      </c>
      <c r="E215" s="142"/>
      <c r="F215" s="142"/>
      <c r="G215" s="142"/>
      <c r="H215" s="142"/>
      <c r="I215" s="142"/>
      <c r="J215" s="142"/>
      <c r="K215" s="142">
        <v>1</v>
      </c>
      <c r="L215" s="142"/>
      <c r="M215" s="142"/>
      <c r="N215" s="142"/>
      <c r="O215" s="142"/>
      <c r="P215" s="142"/>
      <c r="Q215" s="162"/>
    </row>
    <row r="216" spans="1:17" ht="13.5" thickBot="1">
      <c r="A216" s="138">
        <v>214</v>
      </c>
      <c r="B216" s="139" t="s">
        <v>1006</v>
      </c>
      <c r="C216" s="142"/>
      <c r="D216" s="146" t="s">
        <v>1906</v>
      </c>
      <c r="E216" s="142"/>
      <c r="F216" s="142"/>
      <c r="G216" s="142"/>
      <c r="H216" s="142"/>
      <c r="I216" s="142"/>
      <c r="J216" s="142"/>
      <c r="K216" s="142">
        <v>1</v>
      </c>
      <c r="L216" s="142"/>
      <c r="M216" s="142"/>
      <c r="N216" s="142"/>
      <c r="O216" s="142"/>
      <c r="P216" s="142"/>
      <c r="Q216" s="162"/>
    </row>
    <row r="217" spans="1:17" ht="13.5" thickBot="1">
      <c r="A217" s="138">
        <v>215</v>
      </c>
      <c r="B217" s="138"/>
      <c r="C217" s="142"/>
      <c r="D217" s="146"/>
      <c r="E217" s="142"/>
      <c r="F217" s="142"/>
      <c r="G217" s="142"/>
      <c r="H217" s="142"/>
      <c r="I217" s="142"/>
      <c r="J217" s="142"/>
      <c r="K217" s="142"/>
      <c r="L217" s="142"/>
      <c r="M217" s="142"/>
      <c r="N217" s="142"/>
      <c r="O217" s="142"/>
      <c r="P217" s="142"/>
      <c r="Q217" s="162"/>
    </row>
    <row r="218" spans="1:17">
      <c r="A218" s="106">
        <v>216</v>
      </c>
    </row>
    <row r="219" spans="1:17">
      <c r="A219" s="106">
        <v>217</v>
      </c>
    </row>
    <row r="220" spans="1:17">
      <c r="A220" s="106">
        <v>218</v>
      </c>
    </row>
    <row r="221" spans="1:17">
      <c r="A221" s="106">
        <v>219</v>
      </c>
    </row>
  </sheetData>
  <sheetProtection selectLockedCells="1" selectUnlockedCells="1"/>
  <sortState ref="B4:Q14">
    <sortCondition descending="1" ref="Q4"/>
  </sortState>
  <mergeCells count="18">
    <mergeCell ref="Q2:Q3"/>
    <mergeCell ref="P2:P3"/>
    <mergeCell ref="J2:J3"/>
    <mergeCell ref="K2:K3"/>
    <mergeCell ref="L2:L3"/>
    <mergeCell ref="M2:M3"/>
    <mergeCell ref="N2:N3"/>
    <mergeCell ref="O2:O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18" type="noConversion"/>
  <pageMargins left="0.33" right="0.21" top="0.33" bottom="0.15" header="0.51180555555555551" footer="0.51180555555555551"/>
  <pageSetup paperSize="9" firstPageNumber="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99"/>
  <sheetViews>
    <sheetView workbookViewId="0">
      <selection activeCell="R13" sqref="R13"/>
    </sheetView>
  </sheetViews>
  <sheetFormatPr defaultRowHeight="12.75"/>
  <cols>
    <col min="1" max="1" width="4" customWidth="1"/>
    <col min="2" max="2" width="21.140625" customWidth="1"/>
    <col min="4" max="4" width="15.28515625" customWidth="1"/>
    <col min="5" max="15" width="6.7109375" style="36" customWidth="1"/>
    <col min="16" max="16" width="6.7109375" style="27" customWidth="1"/>
  </cols>
  <sheetData>
    <row r="1" spans="1:17" ht="87.75" customHeight="1" thickBot="1">
      <c r="A1" s="190" t="s">
        <v>2060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7" ht="33.75" customHeight="1" thickBot="1">
      <c r="A2" s="206" t="s">
        <v>1513</v>
      </c>
      <c r="B2" s="182" t="s">
        <v>1514</v>
      </c>
      <c r="C2" s="207" t="s">
        <v>1515</v>
      </c>
      <c r="D2" s="208" t="s">
        <v>1516</v>
      </c>
      <c r="E2" s="184" t="s">
        <v>2061</v>
      </c>
      <c r="F2" s="1">
        <v>22</v>
      </c>
      <c r="G2" s="1">
        <v>29</v>
      </c>
      <c r="H2" s="184" t="s">
        <v>2062</v>
      </c>
      <c r="I2" s="184" t="s">
        <v>422</v>
      </c>
      <c r="J2" s="184" t="s">
        <v>655</v>
      </c>
      <c r="K2" s="184" t="s">
        <v>950</v>
      </c>
      <c r="L2" s="184" t="s">
        <v>1076</v>
      </c>
      <c r="M2" s="184" t="s">
        <v>1136</v>
      </c>
      <c r="N2" s="184" t="s">
        <v>1521</v>
      </c>
      <c r="O2" s="184" t="s">
        <v>1522</v>
      </c>
      <c r="P2" s="183" t="s">
        <v>1661</v>
      </c>
      <c r="Q2" s="191" t="s">
        <v>1510</v>
      </c>
    </row>
    <row r="3" spans="1:17" ht="12.75" customHeight="1" thickBot="1">
      <c r="A3" s="196"/>
      <c r="B3" s="182"/>
      <c r="C3" s="207"/>
      <c r="D3" s="208"/>
      <c r="E3" s="184"/>
      <c r="F3" s="1" t="s">
        <v>2063</v>
      </c>
      <c r="G3" s="1" t="s">
        <v>2063</v>
      </c>
      <c r="H3" s="184"/>
      <c r="I3" s="184"/>
      <c r="J3" s="184"/>
      <c r="K3" s="184"/>
      <c r="L3" s="184"/>
      <c r="M3" s="184"/>
      <c r="N3" s="184"/>
      <c r="O3" s="184"/>
      <c r="P3" s="183"/>
      <c r="Q3" s="205"/>
    </row>
    <row r="4" spans="1:17" ht="17.100000000000001" customHeight="1" thickBot="1">
      <c r="A4" s="116">
        <v>1</v>
      </c>
      <c r="B4" s="116" t="s">
        <v>2153</v>
      </c>
      <c r="C4" s="48"/>
      <c r="D4" s="42" t="s">
        <v>1606</v>
      </c>
      <c r="E4" s="42"/>
      <c r="F4" s="2"/>
      <c r="G4" s="2"/>
      <c r="H4" s="171">
        <v>16</v>
      </c>
      <c r="I4" s="171">
        <v>16</v>
      </c>
      <c r="J4" s="171">
        <v>15</v>
      </c>
      <c r="K4" s="171">
        <v>16</v>
      </c>
      <c r="L4" s="171">
        <v>16</v>
      </c>
      <c r="M4" s="171">
        <v>16</v>
      </c>
      <c r="N4" s="2"/>
      <c r="O4" s="2">
        <v>15</v>
      </c>
      <c r="P4" s="171">
        <f t="shared" ref="P4:P13" si="0">SUM(E4:O4)</f>
        <v>110</v>
      </c>
      <c r="Q4" s="162">
        <v>95</v>
      </c>
    </row>
    <row r="5" spans="1:17" ht="13.5" thickBot="1">
      <c r="A5" s="116">
        <v>2</v>
      </c>
      <c r="B5" s="117" t="s">
        <v>2064</v>
      </c>
      <c r="C5" s="111">
        <v>2003</v>
      </c>
      <c r="D5" s="108" t="s">
        <v>1526</v>
      </c>
      <c r="E5" s="110">
        <v>16</v>
      </c>
      <c r="F5" s="110">
        <v>16</v>
      </c>
      <c r="G5" s="108"/>
      <c r="H5" s="108">
        <v>12</v>
      </c>
      <c r="I5" s="108"/>
      <c r="J5" s="108">
        <v>12</v>
      </c>
      <c r="K5" s="110">
        <v>14</v>
      </c>
      <c r="L5" s="110">
        <v>13</v>
      </c>
      <c r="M5" s="108"/>
      <c r="N5" s="110">
        <v>16</v>
      </c>
      <c r="O5" s="110">
        <v>14</v>
      </c>
      <c r="P5" s="110">
        <f t="shared" si="0"/>
        <v>113</v>
      </c>
      <c r="Q5" s="162">
        <v>89</v>
      </c>
    </row>
    <row r="6" spans="1:17" ht="13.5" thickBot="1">
      <c r="A6" s="116">
        <v>3</v>
      </c>
      <c r="B6" s="116" t="s">
        <v>2065</v>
      </c>
      <c r="C6" s="48">
        <v>2003</v>
      </c>
      <c r="D6" s="2" t="s">
        <v>1537</v>
      </c>
      <c r="E6" s="171">
        <v>15</v>
      </c>
      <c r="F6" s="171">
        <v>14</v>
      </c>
      <c r="G6" s="171">
        <v>16</v>
      </c>
      <c r="H6" s="171">
        <v>14</v>
      </c>
      <c r="I6" s="171">
        <v>11</v>
      </c>
      <c r="J6" s="2"/>
      <c r="K6" s="2"/>
      <c r="L6" s="171">
        <v>14</v>
      </c>
      <c r="M6" s="171"/>
      <c r="N6" s="171"/>
      <c r="O6" s="171"/>
      <c r="P6" s="171">
        <f t="shared" si="0"/>
        <v>84</v>
      </c>
      <c r="Q6" s="162">
        <v>84</v>
      </c>
    </row>
    <row r="7" spans="1:17" ht="13.5" thickBot="1">
      <c r="A7" s="116">
        <v>4</v>
      </c>
      <c r="B7" s="117" t="s">
        <v>2066</v>
      </c>
      <c r="C7" s="111">
        <v>2003</v>
      </c>
      <c r="D7" s="109" t="s">
        <v>1526</v>
      </c>
      <c r="E7" s="176">
        <v>14</v>
      </c>
      <c r="F7" s="110">
        <v>15</v>
      </c>
      <c r="G7" s="108">
        <v>7</v>
      </c>
      <c r="H7" s="108">
        <v>11</v>
      </c>
      <c r="I7" s="110">
        <v>14</v>
      </c>
      <c r="J7" s="110">
        <v>14</v>
      </c>
      <c r="K7" s="108"/>
      <c r="L7" s="108"/>
      <c r="M7" s="108"/>
      <c r="N7" s="110">
        <v>13</v>
      </c>
      <c r="O7" s="110">
        <v>13</v>
      </c>
      <c r="P7" s="110">
        <f t="shared" si="0"/>
        <v>101</v>
      </c>
      <c r="Q7" s="162">
        <v>83</v>
      </c>
    </row>
    <row r="8" spans="1:17" ht="13.5" thickBot="1">
      <c r="A8" s="116">
        <v>5</v>
      </c>
      <c r="B8" s="151" t="s">
        <v>2071</v>
      </c>
      <c r="C8" s="112">
        <v>2003</v>
      </c>
      <c r="D8" s="152" t="s">
        <v>1526</v>
      </c>
      <c r="E8" s="154">
        <v>9</v>
      </c>
      <c r="F8" s="154">
        <v>4</v>
      </c>
      <c r="G8" s="155">
        <v>11</v>
      </c>
      <c r="H8" s="154">
        <v>10</v>
      </c>
      <c r="I8" s="155">
        <v>10</v>
      </c>
      <c r="J8" s="155">
        <v>11</v>
      </c>
      <c r="K8" s="154">
        <v>9</v>
      </c>
      <c r="L8" s="155">
        <v>12</v>
      </c>
      <c r="M8" s="155"/>
      <c r="N8" s="155">
        <v>11</v>
      </c>
      <c r="O8" s="155">
        <v>12</v>
      </c>
      <c r="P8" s="110">
        <f t="shared" si="0"/>
        <v>99</v>
      </c>
      <c r="Q8" s="162">
        <v>67</v>
      </c>
    </row>
    <row r="9" spans="1:17" ht="13.5" thickBot="1">
      <c r="A9" s="116">
        <v>6</v>
      </c>
      <c r="B9" s="116" t="s">
        <v>2125</v>
      </c>
      <c r="C9" s="48"/>
      <c r="D9" s="2" t="s">
        <v>1528</v>
      </c>
      <c r="E9" s="2"/>
      <c r="F9" s="2"/>
      <c r="G9" s="171">
        <v>14</v>
      </c>
      <c r="H9" s="2"/>
      <c r="I9" s="171">
        <v>6</v>
      </c>
      <c r="J9" s="171">
        <v>13</v>
      </c>
      <c r="K9" s="171">
        <v>11</v>
      </c>
      <c r="L9" s="171">
        <v>7</v>
      </c>
      <c r="M9" s="2"/>
      <c r="N9" s="171">
        <v>14</v>
      </c>
      <c r="O9" s="2">
        <v>4</v>
      </c>
      <c r="P9" s="29">
        <f t="shared" si="0"/>
        <v>69</v>
      </c>
      <c r="Q9" s="162">
        <v>65</v>
      </c>
    </row>
    <row r="10" spans="1:17" ht="13.5" thickBot="1">
      <c r="A10" s="116">
        <v>7</v>
      </c>
      <c r="B10" s="135" t="s">
        <v>2124</v>
      </c>
      <c r="C10" s="113"/>
      <c r="D10" s="153" t="s">
        <v>1578</v>
      </c>
      <c r="E10" s="20"/>
      <c r="F10" s="20"/>
      <c r="G10" s="125">
        <v>15</v>
      </c>
      <c r="H10" s="125">
        <v>15</v>
      </c>
      <c r="I10" s="125"/>
      <c r="J10" s="125"/>
      <c r="K10" s="125"/>
      <c r="L10" s="125">
        <v>15</v>
      </c>
      <c r="M10" s="125"/>
      <c r="N10" s="125">
        <v>12</v>
      </c>
      <c r="O10" s="20"/>
      <c r="P10" s="29">
        <f t="shared" si="0"/>
        <v>57</v>
      </c>
      <c r="Q10" s="162">
        <v>57</v>
      </c>
    </row>
    <row r="11" spans="1:17" ht="13.5" thickBot="1">
      <c r="A11" s="116">
        <v>8</v>
      </c>
      <c r="B11" s="116" t="s">
        <v>2099</v>
      </c>
      <c r="C11" s="48">
        <v>2003</v>
      </c>
      <c r="D11" s="42" t="s">
        <v>1767</v>
      </c>
      <c r="E11" s="42"/>
      <c r="F11" s="171">
        <v>13</v>
      </c>
      <c r="G11" s="171">
        <v>12</v>
      </c>
      <c r="H11" s="171">
        <v>4</v>
      </c>
      <c r="I11" s="171">
        <v>5</v>
      </c>
      <c r="J11" s="171"/>
      <c r="K11" s="171"/>
      <c r="L11" s="171">
        <v>10</v>
      </c>
      <c r="M11" s="171"/>
      <c r="N11" s="171">
        <v>8</v>
      </c>
      <c r="O11" s="2"/>
      <c r="P11" s="29">
        <f t="shared" si="0"/>
        <v>52</v>
      </c>
      <c r="Q11" s="162">
        <v>52</v>
      </c>
    </row>
    <row r="12" spans="1:17" ht="13.5" thickBot="1">
      <c r="A12" s="116">
        <v>9</v>
      </c>
      <c r="B12" s="135" t="s">
        <v>2126</v>
      </c>
      <c r="C12" s="113"/>
      <c r="D12" s="153" t="s">
        <v>1772</v>
      </c>
      <c r="E12" s="20"/>
      <c r="F12" s="125">
        <v>10</v>
      </c>
      <c r="G12" s="125">
        <v>13</v>
      </c>
      <c r="H12" s="125">
        <v>5</v>
      </c>
      <c r="I12" s="125"/>
      <c r="J12" s="125"/>
      <c r="K12" s="125">
        <v>13</v>
      </c>
      <c r="L12" s="125">
        <v>5</v>
      </c>
      <c r="M12" s="20"/>
      <c r="N12" s="20"/>
      <c r="O12" s="20"/>
      <c r="P12" s="29">
        <f t="shared" si="0"/>
        <v>46</v>
      </c>
      <c r="Q12" s="162">
        <v>46</v>
      </c>
    </row>
    <row r="13" spans="1:17" ht="13.5" thickBot="1">
      <c r="A13" s="116">
        <v>10</v>
      </c>
      <c r="B13" s="117" t="s">
        <v>2070</v>
      </c>
      <c r="C13" s="111">
        <v>2003</v>
      </c>
      <c r="D13" s="108" t="s">
        <v>1526</v>
      </c>
      <c r="E13" s="110">
        <v>10</v>
      </c>
      <c r="F13" s="110">
        <v>3</v>
      </c>
      <c r="G13" s="110">
        <v>9</v>
      </c>
      <c r="H13" s="110">
        <v>7</v>
      </c>
      <c r="I13" s="110"/>
      <c r="J13" s="110"/>
      <c r="K13" s="110">
        <v>12</v>
      </c>
      <c r="L13" s="108"/>
      <c r="M13" s="108"/>
      <c r="N13" s="108"/>
      <c r="O13" s="108"/>
      <c r="P13" s="110">
        <f t="shared" si="0"/>
        <v>41</v>
      </c>
      <c r="Q13" s="162">
        <v>41</v>
      </c>
    </row>
    <row r="14" spans="1:17" ht="13.5" thickBot="1">
      <c r="A14" s="116">
        <v>11</v>
      </c>
      <c r="B14" s="117" t="s">
        <v>2087</v>
      </c>
      <c r="C14" s="111">
        <v>2003</v>
      </c>
      <c r="D14" s="108" t="s">
        <v>1526</v>
      </c>
      <c r="E14" s="108">
        <v>1</v>
      </c>
      <c r="F14" s="108">
        <v>12</v>
      </c>
      <c r="G14" s="108"/>
      <c r="H14" s="108"/>
      <c r="I14" s="108"/>
      <c r="J14" s="108"/>
      <c r="K14" s="108">
        <v>4</v>
      </c>
      <c r="L14" s="108">
        <v>9</v>
      </c>
      <c r="M14" s="108">
        <v>14</v>
      </c>
      <c r="N14" s="108"/>
      <c r="O14" s="108">
        <v>1</v>
      </c>
      <c r="P14" s="110">
        <f t="shared" ref="P14:P15" si="1">SUM(E14:O14)</f>
        <v>41</v>
      </c>
      <c r="Q14" s="162"/>
    </row>
    <row r="15" spans="1:17" ht="13.5" thickBot="1">
      <c r="A15" s="116">
        <v>12</v>
      </c>
      <c r="B15" s="135" t="s">
        <v>2154</v>
      </c>
      <c r="C15" s="113">
        <v>2004</v>
      </c>
      <c r="D15" s="2" t="s">
        <v>2030</v>
      </c>
      <c r="E15" s="20"/>
      <c r="F15" s="20"/>
      <c r="G15" s="20"/>
      <c r="H15" s="20">
        <v>13</v>
      </c>
      <c r="I15" s="20"/>
      <c r="J15" s="20"/>
      <c r="K15" s="20">
        <v>10</v>
      </c>
      <c r="L15" s="20"/>
      <c r="M15" s="20"/>
      <c r="N15" s="20"/>
      <c r="O15" s="20">
        <v>10</v>
      </c>
      <c r="P15" s="29">
        <f t="shared" si="1"/>
        <v>33</v>
      </c>
      <c r="Q15" s="162"/>
    </row>
    <row r="16" spans="1:17" ht="13.5" thickBot="1">
      <c r="A16" s="116">
        <v>13</v>
      </c>
      <c r="B16" s="135" t="s">
        <v>745</v>
      </c>
      <c r="C16" s="113">
        <v>2003</v>
      </c>
      <c r="D16" s="153" t="s">
        <v>290</v>
      </c>
      <c r="E16" s="20"/>
      <c r="F16" s="20"/>
      <c r="G16" s="20"/>
      <c r="H16" s="20"/>
      <c r="I16" s="20"/>
      <c r="J16" s="20">
        <v>16</v>
      </c>
      <c r="K16" s="20"/>
      <c r="L16" s="20"/>
      <c r="M16" s="20"/>
      <c r="N16" s="20"/>
      <c r="O16" s="20">
        <v>16</v>
      </c>
      <c r="P16" s="29">
        <v>32</v>
      </c>
      <c r="Q16" s="162"/>
    </row>
    <row r="17" spans="1:17" ht="13.5" thickBot="1">
      <c r="A17" s="116">
        <v>14</v>
      </c>
      <c r="B17" s="116" t="s">
        <v>778</v>
      </c>
      <c r="C17" s="48"/>
      <c r="D17" s="42" t="s">
        <v>1901</v>
      </c>
      <c r="E17" s="2"/>
      <c r="F17" s="2"/>
      <c r="G17" s="2"/>
      <c r="H17" s="2"/>
      <c r="I17" s="2">
        <v>12</v>
      </c>
      <c r="J17" s="2"/>
      <c r="K17" s="2"/>
      <c r="L17" s="2">
        <v>4</v>
      </c>
      <c r="M17" s="2"/>
      <c r="N17" s="2">
        <v>9</v>
      </c>
      <c r="O17" s="2">
        <v>6</v>
      </c>
      <c r="P17" s="29">
        <v>31</v>
      </c>
      <c r="Q17" s="162"/>
    </row>
    <row r="18" spans="1:17" ht="13.5" thickBot="1">
      <c r="A18" s="116">
        <v>15</v>
      </c>
      <c r="B18" s="117" t="s">
        <v>2128</v>
      </c>
      <c r="C18" s="111">
        <v>2003</v>
      </c>
      <c r="D18" s="108" t="s">
        <v>1526</v>
      </c>
      <c r="E18" s="108"/>
      <c r="F18" s="108">
        <v>5</v>
      </c>
      <c r="G18" s="108">
        <v>9</v>
      </c>
      <c r="H18" s="108"/>
      <c r="I18" s="108"/>
      <c r="J18" s="108"/>
      <c r="K18" s="108">
        <v>1</v>
      </c>
      <c r="L18" s="108"/>
      <c r="M18" s="108"/>
      <c r="N18" s="108">
        <v>10</v>
      </c>
      <c r="O18" s="108">
        <v>1</v>
      </c>
      <c r="P18" s="110">
        <f>SUM(E18:O18)</f>
        <v>26</v>
      </c>
      <c r="Q18" s="162"/>
    </row>
    <row r="19" spans="1:17" ht="13.5" thickBot="1">
      <c r="A19" s="116">
        <v>16</v>
      </c>
      <c r="B19" s="116" t="s">
        <v>2069</v>
      </c>
      <c r="C19" s="48">
        <v>2003</v>
      </c>
      <c r="D19" s="2" t="s">
        <v>1767</v>
      </c>
      <c r="E19" s="2">
        <v>11</v>
      </c>
      <c r="F19" s="2">
        <v>1</v>
      </c>
      <c r="G19" s="2">
        <v>1</v>
      </c>
      <c r="H19" s="2">
        <v>1</v>
      </c>
      <c r="I19" s="2">
        <v>7</v>
      </c>
      <c r="J19" s="2"/>
      <c r="K19" s="2"/>
      <c r="L19" s="2"/>
      <c r="M19" s="2"/>
      <c r="N19" s="2">
        <v>3</v>
      </c>
      <c r="O19" s="2">
        <v>1</v>
      </c>
      <c r="P19" s="29">
        <f>SUM(E19:O19)</f>
        <v>25</v>
      </c>
      <c r="Q19" s="162"/>
    </row>
    <row r="20" spans="1:17" ht="13.5" thickBot="1">
      <c r="A20" s="116">
        <v>17</v>
      </c>
      <c r="B20" s="135" t="s">
        <v>2100</v>
      </c>
      <c r="C20" s="113">
        <v>2003</v>
      </c>
      <c r="D20" s="153" t="s">
        <v>1537</v>
      </c>
      <c r="E20" s="20"/>
      <c r="F20" s="20">
        <v>11</v>
      </c>
      <c r="G20" s="20">
        <v>5</v>
      </c>
      <c r="H20" s="20">
        <v>1</v>
      </c>
      <c r="I20" s="20"/>
      <c r="J20" s="20"/>
      <c r="K20" s="20"/>
      <c r="L20" s="20">
        <v>8</v>
      </c>
      <c r="M20" s="20"/>
      <c r="N20" s="20"/>
      <c r="O20" s="20"/>
      <c r="P20" s="29">
        <f>SUM(E20:O20)</f>
        <v>25</v>
      </c>
      <c r="Q20" s="162"/>
    </row>
    <row r="21" spans="1:17" ht="13.5" thickBot="1">
      <c r="A21" s="116">
        <v>18</v>
      </c>
      <c r="B21" s="116" t="s">
        <v>1015</v>
      </c>
      <c r="C21" s="48"/>
      <c r="D21" s="2" t="s">
        <v>1901</v>
      </c>
      <c r="E21" s="42"/>
      <c r="F21" s="2"/>
      <c r="G21" s="2"/>
      <c r="H21" s="2"/>
      <c r="I21" s="2"/>
      <c r="J21" s="2"/>
      <c r="K21" s="2">
        <v>15</v>
      </c>
      <c r="L21" s="2">
        <v>1</v>
      </c>
      <c r="M21" s="2"/>
      <c r="N21" s="2"/>
      <c r="O21" s="2">
        <v>9</v>
      </c>
      <c r="P21" s="29">
        <v>25</v>
      </c>
      <c r="Q21" s="162"/>
    </row>
    <row r="22" spans="1:17" ht="13.5" thickBot="1">
      <c r="A22" s="116">
        <v>19</v>
      </c>
      <c r="B22" s="116" t="s">
        <v>2067</v>
      </c>
      <c r="C22" s="48">
        <v>2003</v>
      </c>
      <c r="D22" s="2" t="s">
        <v>1537</v>
      </c>
      <c r="E22" s="2">
        <v>13</v>
      </c>
      <c r="F22" s="2">
        <v>7</v>
      </c>
      <c r="G22" s="2"/>
      <c r="H22" s="2"/>
      <c r="I22" s="2"/>
      <c r="J22" s="2"/>
      <c r="K22" s="2"/>
      <c r="L22" s="2"/>
      <c r="M22" s="2"/>
      <c r="N22" s="2"/>
      <c r="O22" s="2"/>
      <c r="P22" s="29">
        <f>SUM(E22:O22)</f>
        <v>20</v>
      </c>
      <c r="Q22" s="162"/>
    </row>
    <row r="23" spans="1:17" ht="13.5" thickBot="1">
      <c r="A23" s="116">
        <v>20</v>
      </c>
      <c r="B23" s="116" t="s">
        <v>2155</v>
      </c>
      <c r="C23" s="48">
        <v>2003</v>
      </c>
      <c r="D23" s="2" t="s">
        <v>1578</v>
      </c>
      <c r="E23" s="42"/>
      <c r="F23" s="2"/>
      <c r="G23" s="2"/>
      <c r="H23" s="2">
        <v>9</v>
      </c>
      <c r="I23" s="2"/>
      <c r="J23" s="2">
        <v>10</v>
      </c>
      <c r="K23" s="2"/>
      <c r="L23" s="2"/>
      <c r="M23" s="2"/>
      <c r="N23" s="2"/>
      <c r="O23" s="2"/>
      <c r="P23" s="29">
        <f>SUM(E23:O23)</f>
        <v>19</v>
      </c>
      <c r="Q23" s="162"/>
    </row>
    <row r="24" spans="1:17" ht="13.5" thickBot="1">
      <c r="A24" s="116">
        <v>21</v>
      </c>
      <c r="B24" s="117" t="s">
        <v>2073</v>
      </c>
      <c r="C24" s="111">
        <v>2003</v>
      </c>
      <c r="D24" s="109" t="s">
        <v>1526</v>
      </c>
      <c r="E24" s="109">
        <v>7</v>
      </c>
      <c r="F24" s="108"/>
      <c r="G24" s="108">
        <v>1</v>
      </c>
      <c r="H24" s="108"/>
      <c r="I24" s="108">
        <v>8</v>
      </c>
      <c r="J24" s="108"/>
      <c r="K24" s="108"/>
      <c r="L24" s="108"/>
      <c r="M24" s="108"/>
      <c r="N24" s="108"/>
      <c r="O24" s="108"/>
      <c r="P24" s="110">
        <f>SUM(E24:O24)</f>
        <v>16</v>
      </c>
      <c r="Q24" s="162"/>
    </row>
    <row r="25" spans="1:17" ht="13.5" thickBot="1">
      <c r="A25" s="116">
        <v>22</v>
      </c>
      <c r="B25" s="135" t="s">
        <v>2115</v>
      </c>
      <c r="C25" s="114">
        <v>2003</v>
      </c>
      <c r="D25" s="153" t="s">
        <v>1526</v>
      </c>
      <c r="E25" s="20"/>
      <c r="F25" s="20">
        <v>1</v>
      </c>
      <c r="G25" s="20">
        <v>1</v>
      </c>
      <c r="H25" s="20"/>
      <c r="I25" s="20"/>
      <c r="J25" s="20">
        <v>9</v>
      </c>
      <c r="K25" s="20"/>
      <c r="L25" s="20"/>
      <c r="M25" s="20"/>
      <c r="N25" s="20"/>
      <c r="O25" s="20">
        <v>5</v>
      </c>
      <c r="P25" s="29">
        <f>SUM(E25:O25)</f>
        <v>16</v>
      </c>
      <c r="Q25" s="162"/>
    </row>
    <row r="26" spans="1:17" ht="13.5" thickBot="1">
      <c r="A26" s="116">
        <v>23</v>
      </c>
      <c r="B26" s="116" t="s">
        <v>777</v>
      </c>
      <c r="C26" s="48"/>
      <c r="D26" s="2" t="s">
        <v>1606</v>
      </c>
      <c r="E26" s="2"/>
      <c r="F26" s="2"/>
      <c r="G26" s="2"/>
      <c r="H26" s="2"/>
      <c r="I26" s="2">
        <v>15</v>
      </c>
      <c r="J26" s="2"/>
      <c r="K26" s="2"/>
      <c r="L26" s="2"/>
      <c r="M26" s="2"/>
      <c r="N26" s="2"/>
      <c r="O26" s="2"/>
      <c r="P26" s="29">
        <v>15</v>
      </c>
      <c r="Q26" s="162" t="s">
        <v>453</v>
      </c>
    </row>
    <row r="27" spans="1:17" ht="13.5" thickBot="1">
      <c r="A27" s="116">
        <v>24</v>
      </c>
      <c r="B27" s="116" t="s">
        <v>2157</v>
      </c>
      <c r="C27" s="48"/>
      <c r="D27" s="42" t="s">
        <v>1616</v>
      </c>
      <c r="E27" s="42"/>
      <c r="F27" s="2"/>
      <c r="G27" s="2"/>
      <c r="H27" s="2">
        <v>6</v>
      </c>
      <c r="I27" s="2">
        <v>9</v>
      </c>
      <c r="J27" s="2"/>
      <c r="K27" s="2"/>
      <c r="L27" s="2"/>
      <c r="M27" s="2"/>
      <c r="N27" s="2"/>
      <c r="O27" s="2"/>
      <c r="P27" s="29">
        <f>SUM(E27:O27)</f>
        <v>15</v>
      </c>
      <c r="Q27" s="162"/>
    </row>
    <row r="28" spans="1:17" ht="13.5" thickBot="1">
      <c r="A28" s="116">
        <v>25</v>
      </c>
      <c r="B28" s="135" t="s">
        <v>746</v>
      </c>
      <c r="C28" s="113">
        <v>2004</v>
      </c>
      <c r="D28" s="153" t="s">
        <v>1606</v>
      </c>
      <c r="E28" s="20"/>
      <c r="F28" s="20"/>
      <c r="G28" s="20"/>
      <c r="H28" s="20"/>
      <c r="I28" s="20"/>
      <c r="J28" s="20">
        <v>8</v>
      </c>
      <c r="K28" s="20"/>
      <c r="L28" s="20"/>
      <c r="M28" s="20"/>
      <c r="N28" s="20"/>
      <c r="O28" s="20">
        <v>7</v>
      </c>
      <c r="P28" s="29">
        <v>15</v>
      </c>
      <c r="Q28" s="162"/>
    </row>
    <row r="29" spans="1:17" ht="13.5" thickBot="1">
      <c r="A29" s="116">
        <v>26</v>
      </c>
      <c r="B29" s="135" t="s">
        <v>1138</v>
      </c>
      <c r="C29" s="113" t="s">
        <v>453</v>
      </c>
      <c r="D29" s="153" t="s">
        <v>453</v>
      </c>
      <c r="E29" s="20"/>
      <c r="F29" s="20"/>
      <c r="G29" s="20"/>
      <c r="H29" s="20" t="s">
        <v>453</v>
      </c>
      <c r="I29" s="20"/>
      <c r="J29" s="20"/>
      <c r="K29" s="20"/>
      <c r="L29" s="20"/>
      <c r="M29" s="20">
        <v>15</v>
      </c>
      <c r="N29" s="20"/>
      <c r="O29" s="20"/>
      <c r="P29" s="29">
        <v>15</v>
      </c>
      <c r="Q29" s="162"/>
    </row>
    <row r="30" spans="1:17" ht="13.5" thickBot="1">
      <c r="A30" s="116">
        <v>27</v>
      </c>
      <c r="B30" s="135" t="s">
        <v>2152</v>
      </c>
      <c r="C30" s="113"/>
      <c r="D30" s="153" t="s">
        <v>1618</v>
      </c>
      <c r="E30" s="20"/>
      <c r="F30" s="20"/>
      <c r="G30" s="20"/>
      <c r="H30" s="20">
        <v>1</v>
      </c>
      <c r="I30" s="20">
        <v>13</v>
      </c>
      <c r="J30" s="20"/>
      <c r="K30" s="20"/>
      <c r="L30" s="20"/>
      <c r="M30" s="20"/>
      <c r="N30" s="20"/>
      <c r="O30" s="20"/>
      <c r="P30" s="29">
        <f>SUM(E30:O30)</f>
        <v>14</v>
      </c>
      <c r="Q30" s="162"/>
    </row>
    <row r="31" spans="1:17" ht="13.5" thickBot="1">
      <c r="A31" s="116">
        <v>28</v>
      </c>
      <c r="B31" s="116" t="s">
        <v>1247</v>
      </c>
      <c r="C31" s="48">
        <v>2003</v>
      </c>
      <c r="D31" s="2" t="s">
        <v>1901</v>
      </c>
      <c r="E31" s="2"/>
      <c r="F31" s="2">
        <v>2</v>
      </c>
      <c r="G31" s="2"/>
      <c r="H31" s="2"/>
      <c r="I31" s="2"/>
      <c r="J31" s="2"/>
      <c r="K31" s="2"/>
      <c r="L31" s="2">
        <v>11</v>
      </c>
      <c r="M31" s="2"/>
      <c r="N31" s="2"/>
      <c r="O31" s="2"/>
      <c r="P31" s="29">
        <f>SUM(E31:O31)</f>
        <v>13</v>
      </c>
      <c r="Q31" s="162"/>
    </row>
    <row r="32" spans="1:17" ht="13.5" thickBot="1">
      <c r="A32" s="116">
        <v>29</v>
      </c>
      <c r="B32" s="116" t="s">
        <v>1051</v>
      </c>
      <c r="C32" s="48"/>
      <c r="D32" s="42" t="s">
        <v>1551</v>
      </c>
      <c r="E32" s="42"/>
      <c r="F32" s="2"/>
      <c r="G32" s="2"/>
      <c r="H32" s="2"/>
      <c r="I32" s="2"/>
      <c r="J32" s="2"/>
      <c r="K32" s="2"/>
      <c r="L32" s="2">
        <v>6</v>
      </c>
      <c r="M32" s="2"/>
      <c r="N32" s="2">
        <v>7</v>
      </c>
      <c r="O32" s="2"/>
      <c r="P32" s="29">
        <v>13</v>
      </c>
      <c r="Q32" s="162"/>
    </row>
    <row r="33" spans="1:17" ht="13.5" thickBot="1">
      <c r="A33" s="116">
        <v>30</v>
      </c>
      <c r="B33" s="116" t="s">
        <v>2068</v>
      </c>
      <c r="C33" s="48">
        <v>2003</v>
      </c>
      <c r="D33" s="2" t="s">
        <v>1537</v>
      </c>
      <c r="E33" s="2">
        <v>12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9">
        <f>SUM(E33:O33)</f>
        <v>12</v>
      </c>
      <c r="Q33" s="162"/>
    </row>
    <row r="34" spans="1:17" ht="13.5" thickBot="1">
      <c r="A34" s="116">
        <v>31</v>
      </c>
      <c r="B34" s="117" t="s">
        <v>2081</v>
      </c>
      <c r="C34" s="111">
        <v>2003</v>
      </c>
      <c r="D34" s="108" t="s">
        <v>1526</v>
      </c>
      <c r="E34" s="108">
        <v>1</v>
      </c>
      <c r="F34" s="108">
        <v>1</v>
      </c>
      <c r="G34" s="108">
        <v>1</v>
      </c>
      <c r="H34" s="108">
        <v>1</v>
      </c>
      <c r="I34" s="108"/>
      <c r="J34" s="108"/>
      <c r="K34" s="108">
        <v>6</v>
      </c>
      <c r="L34" s="108">
        <v>1</v>
      </c>
      <c r="M34" s="108"/>
      <c r="N34" s="108"/>
      <c r="O34" s="108"/>
      <c r="P34" s="110">
        <f>SUM(E34:O34)</f>
        <v>11</v>
      </c>
      <c r="Q34" s="162"/>
    </row>
    <row r="35" spans="1:17" ht="13.5" thickBot="1">
      <c r="A35" s="116">
        <v>32</v>
      </c>
      <c r="B35" s="135" t="s">
        <v>1158</v>
      </c>
      <c r="C35" s="20"/>
      <c r="D35" s="153" t="s">
        <v>1705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>
        <v>11</v>
      </c>
      <c r="P35" s="125">
        <v>11</v>
      </c>
      <c r="Q35" s="162"/>
    </row>
    <row r="36" spans="1:17" ht="13.5" thickBot="1">
      <c r="A36" s="116">
        <v>33</v>
      </c>
      <c r="B36" s="135" t="s">
        <v>2127</v>
      </c>
      <c r="C36" s="113"/>
      <c r="D36" s="153" t="s">
        <v>1528</v>
      </c>
      <c r="E36" s="20"/>
      <c r="F36" s="20"/>
      <c r="G36" s="20">
        <v>10</v>
      </c>
      <c r="H36" s="20"/>
      <c r="I36" s="20"/>
      <c r="J36" s="20"/>
      <c r="K36" s="20"/>
      <c r="L36" s="20"/>
      <c r="M36" s="20"/>
      <c r="N36" s="20"/>
      <c r="O36" s="20"/>
      <c r="P36" s="29">
        <f>SUM(E36:O36)</f>
        <v>10</v>
      </c>
      <c r="Q36" s="162"/>
    </row>
    <row r="37" spans="1:17" ht="13.5" thickBot="1">
      <c r="A37" s="116">
        <v>34</v>
      </c>
      <c r="B37" s="116" t="s">
        <v>2137</v>
      </c>
      <c r="C37" s="48"/>
      <c r="D37" s="2" t="s">
        <v>1597</v>
      </c>
      <c r="E37" s="42"/>
      <c r="F37" s="2"/>
      <c r="G37" s="2">
        <v>1</v>
      </c>
      <c r="H37" s="2"/>
      <c r="I37" s="2">
        <v>1</v>
      </c>
      <c r="J37" s="2">
        <v>7</v>
      </c>
      <c r="K37" s="2"/>
      <c r="L37" s="2"/>
      <c r="M37" s="2"/>
      <c r="N37" s="2">
        <v>1</v>
      </c>
      <c r="O37" s="2"/>
      <c r="P37" s="29">
        <f>SUM(E37:O37)</f>
        <v>10</v>
      </c>
      <c r="Q37" s="162"/>
    </row>
    <row r="38" spans="1:17" ht="13.5" thickBot="1">
      <c r="A38" s="116">
        <v>35</v>
      </c>
      <c r="B38" s="116" t="s">
        <v>2072</v>
      </c>
      <c r="C38" s="48">
        <v>2003</v>
      </c>
      <c r="D38" s="42" t="s">
        <v>1551</v>
      </c>
      <c r="E38" s="42">
        <v>8</v>
      </c>
      <c r="F38" s="2"/>
      <c r="G38" s="2">
        <v>1</v>
      </c>
      <c r="H38" s="2"/>
      <c r="I38" s="2"/>
      <c r="J38" s="2"/>
      <c r="K38" s="2"/>
      <c r="L38" s="2"/>
      <c r="M38" s="2"/>
      <c r="N38" s="2"/>
      <c r="O38" s="2"/>
      <c r="P38" s="29">
        <f>SUM(E38:O38)</f>
        <v>9</v>
      </c>
      <c r="Q38" s="162"/>
    </row>
    <row r="39" spans="1:17" ht="13.5" thickBot="1">
      <c r="A39" s="116">
        <v>36</v>
      </c>
      <c r="B39" s="135" t="s">
        <v>2101</v>
      </c>
      <c r="C39" s="114">
        <v>2003</v>
      </c>
      <c r="D39" s="153" t="s">
        <v>1906</v>
      </c>
      <c r="E39" s="20"/>
      <c r="F39" s="20">
        <v>9</v>
      </c>
      <c r="G39" s="20"/>
      <c r="H39" s="20"/>
      <c r="I39" s="20"/>
      <c r="J39" s="20"/>
      <c r="K39" s="20"/>
      <c r="L39" s="20"/>
      <c r="M39" s="20"/>
      <c r="N39" s="20"/>
      <c r="O39" s="20"/>
      <c r="P39" s="125">
        <f>SUM(E39:O39)</f>
        <v>9</v>
      </c>
      <c r="Q39" s="162"/>
    </row>
    <row r="40" spans="1:17" ht="13.5" thickBot="1">
      <c r="A40" s="116">
        <v>37</v>
      </c>
      <c r="B40" s="135" t="s">
        <v>2133</v>
      </c>
      <c r="C40" s="113"/>
      <c r="D40" s="20" t="s">
        <v>1551</v>
      </c>
      <c r="E40" s="20"/>
      <c r="F40" s="20"/>
      <c r="G40" s="20">
        <v>1</v>
      </c>
      <c r="H40" s="20">
        <v>3</v>
      </c>
      <c r="I40" s="20">
        <v>4</v>
      </c>
      <c r="J40" s="20"/>
      <c r="K40" s="20"/>
      <c r="L40" s="20">
        <v>1</v>
      </c>
      <c r="M40" s="20"/>
      <c r="N40" s="20"/>
      <c r="O40" s="20"/>
      <c r="P40" s="29">
        <f>SUM(E40:O40)</f>
        <v>9</v>
      </c>
      <c r="Q40" s="162"/>
    </row>
    <row r="41" spans="1:17" ht="13.5" thickBot="1">
      <c r="A41" s="116">
        <v>38</v>
      </c>
      <c r="B41" s="116" t="s">
        <v>1016</v>
      </c>
      <c r="C41" s="48"/>
      <c r="D41" s="42" t="s">
        <v>1772</v>
      </c>
      <c r="E41" s="42"/>
      <c r="F41" s="2"/>
      <c r="G41" s="2"/>
      <c r="H41" s="2"/>
      <c r="I41" s="2"/>
      <c r="J41" s="2"/>
      <c r="K41" s="2">
        <v>8</v>
      </c>
      <c r="L41" s="2">
        <v>1</v>
      </c>
      <c r="M41" s="2"/>
      <c r="N41" s="2"/>
      <c r="O41" s="2"/>
      <c r="P41" s="29">
        <f>SUM(K41:O41)</f>
        <v>9</v>
      </c>
      <c r="Q41" s="162"/>
    </row>
    <row r="42" spans="1:17" ht="13.5" thickBot="1">
      <c r="A42" s="116">
        <v>39</v>
      </c>
      <c r="B42" s="135" t="s">
        <v>2102</v>
      </c>
      <c r="C42" s="113">
        <v>2003</v>
      </c>
      <c r="D42" s="153" t="s">
        <v>1578</v>
      </c>
      <c r="E42" s="20"/>
      <c r="F42" s="20">
        <v>8</v>
      </c>
      <c r="G42" s="20"/>
      <c r="H42" s="20"/>
      <c r="I42" s="20"/>
      <c r="J42" s="20"/>
      <c r="K42" s="20"/>
      <c r="L42" s="20"/>
      <c r="M42" s="20"/>
      <c r="N42" s="20"/>
      <c r="O42" s="20"/>
      <c r="P42" s="29">
        <f>SUM(E42:O42)</f>
        <v>8</v>
      </c>
      <c r="Q42" s="162"/>
    </row>
    <row r="43" spans="1:17" ht="13.5" thickBot="1">
      <c r="A43" s="116">
        <v>40</v>
      </c>
      <c r="B43" s="116" t="s">
        <v>2156</v>
      </c>
      <c r="C43" s="48">
        <v>2002</v>
      </c>
      <c r="D43" s="2"/>
      <c r="E43" s="42"/>
      <c r="F43" s="2"/>
      <c r="G43" s="2"/>
      <c r="H43" s="2">
        <v>8</v>
      </c>
      <c r="I43" s="2"/>
      <c r="J43" s="2"/>
      <c r="K43" s="2"/>
      <c r="L43" s="2"/>
      <c r="M43" s="2"/>
      <c r="N43" s="2"/>
      <c r="O43" s="2"/>
      <c r="P43" s="29">
        <f>SUM(E43:O43)</f>
        <v>8</v>
      </c>
      <c r="Q43" s="162"/>
    </row>
    <row r="44" spans="1:17" ht="13.5" thickBot="1">
      <c r="A44" s="116">
        <v>41</v>
      </c>
      <c r="B44" s="116" t="s">
        <v>2136</v>
      </c>
      <c r="C44" s="48"/>
      <c r="D44" s="2" t="s">
        <v>1551</v>
      </c>
      <c r="E44" s="2"/>
      <c r="F44" s="2"/>
      <c r="G44" s="2">
        <v>1</v>
      </c>
      <c r="H44" s="2"/>
      <c r="I44" s="2"/>
      <c r="J44" s="2"/>
      <c r="K44" s="2"/>
      <c r="L44" s="2">
        <v>2</v>
      </c>
      <c r="M44" s="2"/>
      <c r="N44" s="2">
        <v>5</v>
      </c>
      <c r="O44" s="2"/>
      <c r="P44" s="29">
        <f>SUM(E44:O44)</f>
        <v>8</v>
      </c>
      <c r="Q44" s="162" t="s">
        <v>453</v>
      </c>
    </row>
    <row r="45" spans="1:17" ht="24.75" customHeight="1" thickBot="1">
      <c r="A45" s="116">
        <v>42</v>
      </c>
      <c r="B45" s="135" t="s">
        <v>1197</v>
      </c>
      <c r="C45" s="20"/>
      <c r="D45" s="153" t="s">
        <v>1656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>
        <v>8</v>
      </c>
      <c r="P45" s="125">
        <v>8</v>
      </c>
      <c r="Q45" s="162"/>
    </row>
    <row r="46" spans="1:17" ht="13.5" thickBot="1">
      <c r="A46" s="116">
        <v>43</v>
      </c>
      <c r="B46" s="135" t="s">
        <v>2074</v>
      </c>
      <c r="C46" s="113">
        <v>2003</v>
      </c>
      <c r="D46" s="153" t="s">
        <v>1537</v>
      </c>
      <c r="E46" s="20">
        <v>6</v>
      </c>
      <c r="F46" s="20"/>
      <c r="G46" s="20"/>
      <c r="H46" s="20"/>
      <c r="I46" s="20"/>
      <c r="J46" s="20"/>
      <c r="K46" s="20"/>
      <c r="L46" s="20">
        <v>1</v>
      </c>
      <c r="M46" s="20"/>
      <c r="N46" s="20"/>
      <c r="O46" s="20"/>
      <c r="P46" s="29">
        <f>SUM(E46:O46)</f>
        <v>7</v>
      </c>
      <c r="Q46" s="162"/>
    </row>
    <row r="47" spans="1:17" ht="13.5" thickBot="1">
      <c r="A47" s="116">
        <v>44</v>
      </c>
      <c r="B47" s="135" t="s">
        <v>747</v>
      </c>
      <c r="C47" s="114">
        <v>2004</v>
      </c>
      <c r="D47" s="153" t="s">
        <v>1606</v>
      </c>
      <c r="E47" s="20"/>
      <c r="F47" s="20"/>
      <c r="G47" s="20"/>
      <c r="H47" s="20"/>
      <c r="I47" s="20"/>
      <c r="J47" s="20">
        <v>6</v>
      </c>
      <c r="K47" s="20"/>
      <c r="L47" s="20"/>
      <c r="M47" s="20"/>
      <c r="N47" s="20"/>
      <c r="O47" s="20">
        <v>1</v>
      </c>
      <c r="P47" s="29">
        <v>7</v>
      </c>
      <c r="Q47" s="162"/>
    </row>
    <row r="48" spans="1:17" ht="13.5" thickBot="1">
      <c r="A48" s="116">
        <v>45</v>
      </c>
      <c r="B48" s="116" t="s">
        <v>2077</v>
      </c>
      <c r="C48" s="48">
        <v>2003</v>
      </c>
      <c r="D48" s="2" t="s">
        <v>1537</v>
      </c>
      <c r="E48" s="42">
        <v>3</v>
      </c>
      <c r="F48" s="2">
        <v>1</v>
      </c>
      <c r="G48" s="2"/>
      <c r="H48" s="2">
        <v>2</v>
      </c>
      <c r="I48" s="2"/>
      <c r="J48" s="2"/>
      <c r="K48" s="2"/>
      <c r="L48" s="2">
        <v>1</v>
      </c>
      <c r="M48" s="2"/>
      <c r="N48" s="2"/>
      <c r="O48" s="2"/>
      <c r="P48" s="29">
        <f>SUM(E48:O48)</f>
        <v>7</v>
      </c>
      <c r="Q48" s="162"/>
    </row>
    <row r="49" spans="1:17" ht="13.5" thickBot="1">
      <c r="A49" s="116">
        <v>46</v>
      </c>
      <c r="B49" s="116" t="s">
        <v>2126</v>
      </c>
      <c r="C49" s="48">
        <v>2003</v>
      </c>
      <c r="D49" s="42" t="s">
        <v>1772</v>
      </c>
      <c r="E49" s="42"/>
      <c r="F49" s="2">
        <v>1</v>
      </c>
      <c r="G49" s="2"/>
      <c r="H49" s="2"/>
      <c r="I49" s="2"/>
      <c r="J49" s="2"/>
      <c r="K49" s="2"/>
      <c r="L49" s="2"/>
      <c r="M49" s="2"/>
      <c r="N49" s="2">
        <v>6</v>
      </c>
      <c r="O49" s="2"/>
      <c r="P49" s="29">
        <f>SUM(E49:O49)</f>
        <v>7</v>
      </c>
      <c r="Q49" s="162"/>
    </row>
    <row r="50" spans="1:17" ht="13.5" thickBot="1">
      <c r="A50" s="116">
        <v>47</v>
      </c>
      <c r="B50" s="116" t="s">
        <v>1017</v>
      </c>
      <c r="C50" s="48"/>
      <c r="D50" s="42" t="s">
        <v>279</v>
      </c>
      <c r="E50" s="42"/>
      <c r="F50" s="2"/>
      <c r="G50" s="2"/>
      <c r="H50" s="2"/>
      <c r="I50" s="2"/>
      <c r="J50" s="2"/>
      <c r="K50" s="2">
        <v>7</v>
      </c>
      <c r="L50" s="2"/>
      <c r="M50" s="2"/>
      <c r="N50" s="2"/>
      <c r="O50" s="2"/>
      <c r="P50" s="29">
        <f>SUM(K50:O50)</f>
        <v>7</v>
      </c>
      <c r="Q50" s="162"/>
    </row>
    <row r="51" spans="1:17" ht="13.5" thickBot="1">
      <c r="A51" s="116">
        <v>48</v>
      </c>
      <c r="B51" s="135" t="s">
        <v>2094</v>
      </c>
      <c r="C51" s="114">
        <v>2004</v>
      </c>
      <c r="D51" s="153" t="s">
        <v>1551</v>
      </c>
      <c r="E51" s="20">
        <v>1</v>
      </c>
      <c r="F51" s="20"/>
      <c r="G51" s="20"/>
      <c r="H51" s="20"/>
      <c r="I51" s="20"/>
      <c r="J51" s="20">
        <v>5</v>
      </c>
      <c r="K51" s="20"/>
      <c r="L51" s="20"/>
      <c r="M51" s="20"/>
      <c r="N51" s="20"/>
      <c r="O51" s="20"/>
      <c r="P51" s="29">
        <f>SUM(E51:O51)</f>
        <v>6</v>
      </c>
      <c r="Q51" s="162"/>
    </row>
    <row r="52" spans="1:17" ht="13.5" thickBot="1">
      <c r="A52" s="116">
        <v>49</v>
      </c>
      <c r="B52" s="135" t="s">
        <v>2103</v>
      </c>
      <c r="C52" s="114">
        <v>2003</v>
      </c>
      <c r="D52" s="153" t="s">
        <v>1580</v>
      </c>
      <c r="E52" s="20"/>
      <c r="F52" s="20">
        <v>6</v>
      </c>
      <c r="G52" s="20"/>
      <c r="H52" s="20"/>
      <c r="I52" s="20"/>
      <c r="J52" s="20"/>
      <c r="K52" s="20"/>
      <c r="L52" s="20"/>
      <c r="M52" s="20"/>
      <c r="N52" s="20"/>
      <c r="O52" s="20"/>
      <c r="P52" s="29">
        <f>SUM(E52:O52)</f>
        <v>6</v>
      </c>
      <c r="Q52" s="162"/>
    </row>
    <row r="53" spans="1:17" ht="15.6" customHeight="1" thickBot="1">
      <c r="A53" s="116">
        <v>50</v>
      </c>
      <c r="B53" s="116" t="s">
        <v>2129</v>
      </c>
      <c r="C53" s="48"/>
      <c r="D53" s="42" t="s">
        <v>1602</v>
      </c>
      <c r="E53" s="42"/>
      <c r="F53" s="2"/>
      <c r="G53" s="2">
        <v>6</v>
      </c>
      <c r="H53" s="2"/>
      <c r="I53" s="2"/>
      <c r="J53" s="2"/>
      <c r="K53" s="2"/>
      <c r="L53" s="2"/>
      <c r="M53" s="2"/>
      <c r="N53" s="2"/>
      <c r="O53" s="2"/>
      <c r="P53" s="29">
        <f>SUM(E53:O53)</f>
        <v>6</v>
      </c>
      <c r="Q53" s="162"/>
    </row>
    <row r="54" spans="1:17" ht="13.5" thickBot="1">
      <c r="A54" s="116">
        <v>51</v>
      </c>
      <c r="B54" s="117" t="s">
        <v>1028</v>
      </c>
      <c r="C54" s="111"/>
      <c r="D54" s="109" t="s">
        <v>1526</v>
      </c>
      <c r="E54" s="109"/>
      <c r="F54" s="108"/>
      <c r="G54" s="108"/>
      <c r="H54" s="108"/>
      <c r="I54" s="108"/>
      <c r="J54" s="108"/>
      <c r="K54" s="108">
        <v>1</v>
      </c>
      <c r="L54" s="108"/>
      <c r="M54" s="108"/>
      <c r="N54" s="108">
        <v>2</v>
      </c>
      <c r="O54" s="108">
        <v>3</v>
      </c>
      <c r="P54" s="110">
        <f>SUM(K54:O54)</f>
        <v>6</v>
      </c>
      <c r="Q54" s="162"/>
    </row>
    <row r="55" spans="1:17" ht="13.5" thickBot="1">
      <c r="A55" s="116">
        <v>52</v>
      </c>
      <c r="B55" s="135" t="s">
        <v>2075</v>
      </c>
      <c r="C55" s="113">
        <v>2003</v>
      </c>
      <c r="D55" s="20" t="s">
        <v>1530</v>
      </c>
      <c r="E55" s="20">
        <v>5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9">
        <f>SUM(E55:O55)</f>
        <v>5</v>
      </c>
      <c r="Q55" s="162"/>
    </row>
    <row r="56" spans="1:17" ht="13.5" thickBot="1">
      <c r="A56" s="116">
        <v>53</v>
      </c>
      <c r="B56" s="116" t="s">
        <v>1018</v>
      </c>
      <c r="C56" s="48"/>
      <c r="D56" s="42" t="s">
        <v>279</v>
      </c>
      <c r="E56" s="42"/>
      <c r="F56" s="2"/>
      <c r="G56" s="2"/>
      <c r="H56" s="2"/>
      <c r="I56" s="2"/>
      <c r="J56" s="2"/>
      <c r="K56" s="2">
        <v>5</v>
      </c>
      <c r="L56" s="2"/>
      <c r="M56" s="2"/>
      <c r="N56" s="2"/>
      <c r="O56" s="2"/>
      <c r="P56" s="29">
        <f>SUM(K56:O56)</f>
        <v>5</v>
      </c>
      <c r="Q56" s="162"/>
    </row>
    <row r="57" spans="1:17" ht="13.5" thickBot="1">
      <c r="A57" s="116">
        <v>54</v>
      </c>
      <c r="B57" s="116" t="s">
        <v>2091</v>
      </c>
      <c r="C57" s="48">
        <v>2003</v>
      </c>
      <c r="D57" s="42" t="s">
        <v>1551</v>
      </c>
      <c r="E57" s="42">
        <v>1</v>
      </c>
      <c r="F57" s="2">
        <v>1</v>
      </c>
      <c r="G57" s="2">
        <v>1</v>
      </c>
      <c r="H57" s="2">
        <v>1</v>
      </c>
      <c r="I57" s="2"/>
      <c r="J57" s="2"/>
      <c r="K57" s="2"/>
      <c r="L57" s="2"/>
      <c r="M57" s="2"/>
      <c r="N57" s="2"/>
      <c r="O57" s="2"/>
      <c r="P57" s="29">
        <f>SUM(E57:O57)</f>
        <v>4</v>
      </c>
      <c r="Q57" s="162"/>
    </row>
    <row r="58" spans="1:17" ht="13.5" thickBot="1">
      <c r="A58" s="116">
        <v>55</v>
      </c>
      <c r="B58" s="116" t="s">
        <v>2112</v>
      </c>
      <c r="C58" s="48">
        <v>2003</v>
      </c>
      <c r="D58" s="2" t="s">
        <v>1551</v>
      </c>
      <c r="E58" s="42"/>
      <c r="F58" s="2">
        <v>1</v>
      </c>
      <c r="G58" s="2"/>
      <c r="H58" s="2"/>
      <c r="I58" s="2">
        <v>3</v>
      </c>
      <c r="J58" s="2"/>
      <c r="K58" s="2"/>
      <c r="L58" s="2"/>
      <c r="M58" s="2"/>
      <c r="N58" s="2"/>
      <c r="O58" s="2"/>
      <c r="P58" s="29">
        <f>SUM(E58:O58)</f>
        <v>4</v>
      </c>
      <c r="Q58" s="162"/>
    </row>
    <row r="59" spans="1:17" ht="13.5" thickBot="1">
      <c r="A59" s="116">
        <v>56</v>
      </c>
      <c r="B59" s="116" t="s">
        <v>2076</v>
      </c>
      <c r="C59" s="48">
        <v>2004</v>
      </c>
      <c r="D59" s="2" t="s">
        <v>1767</v>
      </c>
      <c r="E59" s="2">
        <v>4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9">
        <f>SUM(E59:O59)</f>
        <v>4</v>
      </c>
      <c r="Q59" s="162"/>
    </row>
    <row r="60" spans="1:17" ht="13.5" thickBot="1">
      <c r="A60" s="116">
        <v>57</v>
      </c>
      <c r="B60" s="116" t="s">
        <v>2130</v>
      </c>
      <c r="C60" s="48"/>
      <c r="D60" s="42" t="s">
        <v>1602</v>
      </c>
      <c r="E60" s="42"/>
      <c r="F60" s="2"/>
      <c r="G60" s="2">
        <v>4</v>
      </c>
      <c r="H60" s="2"/>
      <c r="I60" s="2"/>
      <c r="J60" s="2"/>
      <c r="K60" s="2"/>
      <c r="L60" s="2"/>
      <c r="M60" s="2"/>
      <c r="N60" s="2"/>
      <c r="O60" s="2"/>
      <c r="P60" s="29">
        <f>SUM(E60:O60)</f>
        <v>4</v>
      </c>
      <c r="Q60" s="162"/>
    </row>
    <row r="61" spans="1:17" ht="13.5" thickBot="1">
      <c r="A61" s="116">
        <v>58</v>
      </c>
      <c r="B61" s="135" t="s">
        <v>748</v>
      </c>
      <c r="C61" s="114">
        <v>2004</v>
      </c>
      <c r="D61" s="153" t="s">
        <v>1534</v>
      </c>
      <c r="E61" s="20"/>
      <c r="F61" s="20"/>
      <c r="G61" s="20"/>
      <c r="H61" s="20"/>
      <c r="I61" s="20"/>
      <c r="J61" s="20">
        <v>4</v>
      </c>
      <c r="K61" s="20"/>
      <c r="L61" s="20"/>
      <c r="M61" s="20"/>
      <c r="N61" s="20"/>
      <c r="O61" s="20"/>
      <c r="P61" s="29">
        <v>4</v>
      </c>
      <c r="Q61" s="162"/>
    </row>
    <row r="62" spans="1:17" ht="13.5" thickBot="1">
      <c r="A62" s="116">
        <v>59</v>
      </c>
      <c r="B62" s="116" t="s">
        <v>2086</v>
      </c>
      <c r="C62" s="48">
        <v>2003</v>
      </c>
      <c r="D62" s="2" t="s">
        <v>1551</v>
      </c>
      <c r="E62" s="2">
        <v>1</v>
      </c>
      <c r="F62" s="2"/>
      <c r="G62" s="2"/>
      <c r="H62" s="2">
        <v>1</v>
      </c>
      <c r="I62" s="2">
        <v>1</v>
      </c>
      <c r="J62" s="2"/>
      <c r="K62" s="2">
        <v>1</v>
      </c>
      <c r="L62" s="2"/>
      <c r="M62" s="2"/>
      <c r="N62" s="2"/>
      <c r="O62" s="2"/>
      <c r="P62" s="29">
        <f>SUM(E62:O62)</f>
        <v>4</v>
      </c>
      <c r="Q62" s="162"/>
    </row>
    <row r="63" spans="1:17" ht="13.5" thickBot="1">
      <c r="A63" s="116">
        <v>60</v>
      </c>
      <c r="B63" s="151" t="s">
        <v>2165</v>
      </c>
      <c r="C63" s="115">
        <v>2003</v>
      </c>
      <c r="D63" s="152" t="s">
        <v>1526</v>
      </c>
      <c r="E63" s="154">
        <v>1</v>
      </c>
      <c r="F63" s="154">
        <v>1</v>
      </c>
      <c r="G63" s="154"/>
      <c r="H63" s="154">
        <v>1</v>
      </c>
      <c r="I63" s="154"/>
      <c r="J63" s="154"/>
      <c r="K63" s="154"/>
      <c r="L63" s="154"/>
      <c r="M63" s="154"/>
      <c r="N63" s="154"/>
      <c r="O63" s="154">
        <v>1</v>
      </c>
      <c r="P63" s="110">
        <f>SUM(E63:O63)</f>
        <v>4</v>
      </c>
      <c r="Q63" s="162"/>
    </row>
    <row r="64" spans="1:17" ht="13.5" thickBot="1">
      <c r="A64" s="116">
        <v>61</v>
      </c>
      <c r="B64" s="116" t="s">
        <v>1019</v>
      </c>
      <c r="C64" s="48"/>
      <c r="D64" s="42" t="s">
        <v>1526</v>
      </c>
      <c r="E64" s="42"/>
      <c r="F64" s="2"/>
      <c r="G64" s="2"/>
      <c r="H64" s="2"/>
      <c r="I64" s="2"/>
      <c r="J64" s="2"/>
      <c r="K64" s="2">
        <v>3</v>
      </c>
      <c r="L64" s="2">
        <v>1</v>
      </c>
      <c r="M64" s="2"/>
      <c r="N64" s="2"/>
      <c r="O64" s="2"/>
      <c r="P64" s="29">
        <f>SUM(K64:O64)</f>
        <v>4</v>
      </c>
      <c r="Q64" s="162"/>
    </row>
    <row r="65" spans="1:17" ht="13.5" thickBot="1">
      <c r="A65" s="116">
        <v>62</v>
      </c>
      <c r="B65" s="116" t="s">
        <v>1052</v>
      </c>
      <c r="C65" s="48"/>
      <c r="D65" s="42" t="s">
        <v>1767</v>
      </c>
      <c r="E65" s="42"/>
      <c r="F65" s="2"/>
      <c r="G65" s="2"/>
      <c r="H65" s="2"/>
      <c r="I65" s="2"/>
      <c r="J65" s="2"/>
      <c r="K65" s="2"/>
      <c r="L65" s="2"/>
      <c r="M65" s="2"/>
      <c r="N65" s="2">
        <v>4</v>
      </c>
      <c r="O65" s="2"/>
      <c r="P65" s="29">
        <f t="shared" ref="P65:P71" si="2">SUM(E65:O65)</f>
        <v>4</v>
      </c>
      <c r="Q65" s="162"/>
    </row>
    <row r="66" spans="1:17" ht="13.5" thickBot="1">
      <c r="A66" s="116">
        <v>63</v>
      </c>
      <c r="B66" s="117" t="s">
        <v>2080</v>
      </c>
      <c r="C66" s="111">
        <v>2003</v>
      </c>
      <c r="D66" s="109" t="s">
        <v>1526</v>
      </c>
      <c r="E66" s="108">
        <v>1</v>
      </c>
      <c r="F66" s="108">
        <v>1</v>
      </c>
      <c r="G66" s="108">
        <v>1</v>
      </c>
      <c r="H66" s="108"/>
      <c r="I66" s="108"/>
      <c r="J66" s="108"/>
      <c r="K66" s="108"/>
      <c r="L66" s="108"/>
      <c r="M66" s="108"/>
      <c r="N66" s="108"/>
      <c r="O66" s="108"/>
      <c r="P66" s="110">
        <f t="shared" si="2"/>
        <v>3</v>
      </c>
      <c r="Q66" s="162"/>
    </row>
    <row r="67" spans="1:17" ht="13.5" thickBot="1">
      <c r="A67" s="116">
        <v>64</v>
      </c>
      <c r="B67" s="135" t="s">
        <v>2082</v>
      </c>
      <c r="C67" s="113">
        <v>2003</v>
      </c>
      <c r="D67" s="153" t="s">
        <v>1772</v>
      </c>
      <c r="E67" s="20">
        <v>1</v>
      </c>
      <c r="F67" s="20">
        <v>1</v>
      </c>
      <c r="G67" s="20">
        <v>1</v>
      </c>
      <c r="H67" s="20"/>
      <c r="I67" s="20"/>
      <c r="J67" s="20"/>
      <c r="K67" s="20"/>
      <c r="L67" s="20"/>
      <c r="M67" s="20"/>
      <c r="N67" s="20"/>
      <c r="O67" s="20"/>
      <c r="P67" s="29">
        <f t="shared" si="2"/>
        <v>3</v>
      </c>
      <c r="Q67" s="162"/>
    </row>
    <row r="68" spans="1:17" ht="13.5" thickBot="1">
      <c r="A68" s="116">
        <v>65</v>
      </c>
      <c r="B68" s="116" t="s">
        <v>2088</v>
      </c>
      <c r="C68" s="48">
        <v>2003</v>
      </c>
      <c r="D68" s="2" t="s">
        <v>1551</v>
      </c>
      <c r="E68" s="2">
        <v>1</v>
      </c>
      <c r="F68" s="2"/>
      <c r="G68" s="2">
        <v>1</v>
      </c>
      <c r="H68" s="2"/>
      <c r="I68" s="2">
        <v>1</v>
      </c>
      <c r="J68" s="2"/>
      <c r="K68" s="2"/>
      <c r="L68" s="2"/>
      <c r="M68" s="2"/>
      <c r="N68" s="2"/>
      <c r="O68" s="2"/>
      <c r="P68" s="29">
        <f t="shared" si="2"/>
        <v>3</v>
      </c>
      <c r="Q68" s="162"/>
    </row>
    <row r="69" spans="1:17" ht="13.5" thickBot="1">
      <c r="A69" s="116">
        <v>66</v>
      </c>
      <c r="B69" s="135" t="s">
        <v>2158</v>
      </c>
      <c r="C69" s="113">
        <v>2003</v>
      </c>
      <c r="D69" s="20" t="s">
        <v>1528</v>
      </c>
      <c r="E69" s="20"/>
      <c r="F69" s="20"/>
      <c r="G69" s="20"/>
      <c r="H69" s="20">
        <v>1</v>
      </c>
      <c r="I69" s="20">
        <v>2</v>
      </c>
      <c r="J69" s="20"/>
      <c r="K69" s="20"/>
      <c r="L69" s="20"/>
      <c r="M69" s="20"/>
      <c r="N69" s="20"/>
      <c r="O69" s="20"/>
      <c r="P69" s="29">
        <f t="shared" si="2"/>
        <v>3</v>
      </c>
      <c r="Q69" s="162"/>
    </row>
    <row r="70" spans="1:17" ht="13.5" thickBot="1">
      <c r="A70" s="116">
        <v>67</v>
      </c>
      <c r="B70" s="135" t="s">
        <v>2131</v>
      </c>
      <c r="C70" s="113"/>
      <c r="D70" s="153" t="s">
        <v>1602</v>
      </c>
      <c r="E70" s="20"/>
      <c r="F70" s="20"/>
      <c r="G70" s="20">
        <v>3</v>
      </c>
      <c r="H70" s="20"/>
      <c r="I70" s="20"/>
      <c r="J70" s="20"/>
      <c r="K70" s="20"/>
      <c r="L70" s="20"/>
      <c r="M70" s="20"/>
      <c r="N70" s="20"/>
      <c r="O70" s="20"/>
      <c r="P70" s="29">
        <f t="shared" si="2"/>
        <v>3</v>
      </c>
      <c r="Q70" s="162"/>
    </row>
    <row r="71" spans="1:17" ht="13.5" thickBot="1">
      <c r="A71" s="116">
        <v>68</v>
      </c>
      <c r="B71" s="117" t="s">
        <v>2113</v>
      </c>
      <c r="C71" s="111">
        <v>2003</v>
      </c>
      <c r="D71" s="108" t="s">
        <v>1526</v>
      </c>
      <c r="E71" s="108"/>
      <c r="F71" s="108">
        <v>1</v>
      </c>
      <c r="G71" s="108"/>
      <c r="H71" s="108"/>
      <c r="I71" s="108">
        <v>1</v>
      </c>
      <c r="J71" s="108"/>
      <c r="K71" s="108"/>
      <c r="L71" s="108">
        <v>1</v>
      </c>
      <c r="M71" s="108"/>
      <c r="N71" s="108"/>
      <c r="O71" s="108"/>
      <c r="P71" s="110">
        <f t="shared" si="2"/>
        <v>3</v>
      </c>
      <c r="Q71" s="162"/>
    </row>
    <row r="72" spans="1:17" ht="13.5" thickBot="1">
      <c r="A72" s="116">
        <v>69</v>
      </c>
      <c r="B72" s="117" t="s">
        <v>781</v>
      </c>
      <c r="C72" s="111">
        <v>2004</v>
      </c>
      <c r="D72" s="108" t="s">
        <v>1526</v>
      </c>
      <c r="E72" s="109"/>
      <c r="F72" s="108"/>
      <c r="G72" s="108"/>
      <c r="H72" s="108"/>
      <c r="I72" s="108">
        <v>1</v>
      </c>
      <c r="J72" s="108"/>
      <c r="K72" s="108"/>
      <c r="L72" s="108">
        <v>1</v>
      </c>
      <c r="M72" s="108"/>
      <c r="N72" s="108"/>
      <c r="O72" s="108">
        <v>1</v>
      </c>
      <c r="P72" s="110">
        <v>3</v>
      </c>
      <c r="Q72" s="162"/>
    </row>
    <row r="73" spans="1:17" ht="13.5" thickBot="1">
      <c r="A73" s="116">
        <v>70</v>
      </c>
      <c r="B73" s="135" t="s">
        <v>1248</v>
      </c>
      <c r="C73" s="20"/>
      <c r="D73" s="153" t="s">
        <v>1528</v>
      </c>
      <c r="E73" s="20"/>
      <c r="F73" s="20"/>
      <c r="G73" s="20"/>
      <c r="H73" s="20"/>
      <c r="I73" s="20"/>
      <c r="J73" s="20"/>
      <c r="K73" s="20"/>
      <c r="L73" s="20">
        <v>3</v>
      </c>
      <c r="M73" s="20"/>
      <c r="N73" s="20"/>
      <c r="O73" s="20" t="s">
        <v>453</v>
      </c>
      <c r="P73" s="125">
        <v>3</v>
      </c>
      <c r="Q73" s="162"/>
    </row>
    <row r="74" spans="1:17" ht="13.5" thickBot="1">
      <c r="A74" s="116">
        <v>71</v>
      </c>
      <c r="B74" s="117" t="s">
        <v>1055</v>
      </c>
      <c r="C74" s="111" t="s">
        <v>453</v>
      </c>
      <c r="D74" s="109" t="s">
        <v>1859</v>
      </c>
      <c r="E74" s="109"/>
      <c r="F74" s="108" t="s">
        <v>453</v>
      </c>
      <c r="G74" s="108"/>
      <c r="H74" s="108"/>
      <c r="I74" s="108"/>
      <c r="J74" s="108"/>
      <c r="K74" s="108"/>
      <c r="L74" s="108"/>
      <c r="M74" s="108"/>
      <c r="N74" s="108">
        <v>1</v>
      </c>
      <c r="O74" s="108">
        <v>1</v>
      </c>
      <c r="P74" s="110">
        <v>2</v>
      </c>
      <c r="Q74" s="162"/>
    </row>
    <row r="75" spans="1:17" ht="13.5" thickBot="1">
      <c r="A75" s="116">
        <v>72</v>
      </c>
      <c r="B75" s="117" t="s">
        <v>2083</v>
      </c>
      <c r="C75" s="111">
        <v>2004</v>
      </c>
      <c r="D75" s="108" t="s">
        <v>1526</v>
      </c>
      <c r="E75" s="108">
        <v>1</v>
      </c>
      <c r="F75" s="108"/>
      <c r="G75" s="108"/>
      <c r="H75" s="108">
        <v>1</v>
      </c>
      <c r="I75" s="108"/>
      <c r="J75" s="108"/>
      <c r="K75" s="108"/>
      <c r="L75" s="108"/>
      <c r="M75" s="108"/>
      <c r="N75" s="108"/>
      <c r="O75" s="108"/>
      <c r="P75" s="110">
        <f t="shared" ref="P75:P84" si="3">SUM(E75:O75)</f>
        <v>2</v>
      </c>
      <c r="Q75" s="162"/>
    </row>
    <row r="76" spans="1:17" ht="13.5" thickBot="1">
      <c r="A76" s="116">
        <v>73</v>
      </c>
      <c r="B76" s="116" t="s">
        <v>2107</v>
      </c>
      <c r="C76" s="48">
        <v>2004</v>
      </c>
      <c r="D76" s="42" t="s">
        <v>1551</v>
      </c>
      <c r="E76" s="2"/>
      <c r="F76" s="2">
        <v>1</v>
      </c>
      <c r="G76" s="2"/>
      <c r="H76" s="2">
        <v>1</v>
      </c>
      <c r="I76" s="2"/>
      <c r="J76" s="2"/>
      <c r="K76" s="2"/>
      <c r="L76" s="2"/>
      <c r="M76" s="2"/>
      <c r="N76" s="2"/>
      <c r="O76" s="2"/>
      <c r="P76" s="29">
        <f t="shared" si="3"/>
        <v>2</v>
      </c>
      <c r="Q76" s="162"/>
    </row>
    <row r="77" spans="1:17" ht="13.5" thickBot="1">
      <c r="A77" s="116">
        <v>74</v>
      </c>
      <c r="B77" s="116" t="s">
        <v>2114</v>
      </c>
      <c r="C77" s="48">
        <v>2004</v>
      </c>
      <c r="D77" s="2" t="s">
        <v>1578</v>
      </c>
      <c r="E77" s="2"/>
      <c r="F77" s="2">
        <v>1</v>
      </c>
      <c r="G77" s="2"/>
      <c r="H77" s="2">
        <v>1</v>
      </c>
      <c r="I77" s="2"/>
      <c r="J77" s="2"/>
      <c r="K77" s="2"/>
      <c r="L77" s="2"/>
      <c r="M77" s="2"/>
      <c r="N77" s="2"/>
      <c r="O77" s="2"/>
      <c r="P77" s="29">
        <f t="shared" si="3"/>
        <v>2</v>
      </c>
      <c r="Q77" s="162"/>
    </row>
    <row r="78" spans="1:17" ht="13.5" thickBot="1">
      <c r="A78" s="116">
        <v>75</v>
      </c>
      <c r="B78" s="151" t="s">
        <v>2142</v>
      </c>
      <c r="C78" s="112">
        <v>2003</v>
      </c>
      <c r="D78" s="152" t="s">
        <v>1526</v>
      </c>
      <c r="E78" s="154"/>
      <c r="F78" s="154"/>
      <c r="G78" s="154">
        <v>1</v>
      </c>
      <c r="H78" s="154">
        <v>1</v>
      </c>
      <c r="I78" s="154"/>
      <c r="J78" s="154"/>
      <c r="K78" s="154"/>
      <c r="L78" s="154"/>
      <c r="M78" s="154"/>
      <c r="N78" s="154"/>
      <c r="O78" s="154"/>
      <c r="P78" s="110">
        <f t="shared" si="3"/>
        <v>2</v>
      </c>
      <c r="Q78" s="162"/>
    </row>
    <row r="79" spans="1:17" ht="13.5" thickBot="1">
      <c r="A79" s="116">
        <v>76</v>
      </c>
      <c r="B79" s="135" t="s">
        <v>2147</v>
      </c>
      <c r="C79" s="114"/>
      <c r="D79" s="153" t="s">
        <v>1705</v>
      </c>
      <c r="E79" s="20"/>
      <c r="F79" s="20"/>
      <c r="G79" s="20"/>
      <c r="H79" s="20">
        <v>1</v>
      </c>
      <c r="I79" s="20">
        <v>1</v>
      </c>
      <c r="J79" s="20"/>
      <c r="K79" s="20"/>
      <c r="L79" s="20"/>
      <c r="M79" s="20"/>
      <c r="N79" s="20"/>
      <c r="O79" s="20"/>
      <c r="P79" s="29">
        <f t="shared" si="3"/>
        <v>2</v>
      </c>
      <c r="Q79" s="162"/>
    </row>
    <row r="80" spans="1:17" ht="26.25" thickBot="1">
      <c r="A80" s="116">
        <v>77</v>
      </c>
      <c r="B80" s="116" t="s">
        <v>2078</v>
      </c>
      <c r="C80" s="48">
        <v>2003</v>
      </c>
      <c r="D80" s="2" t="s">
        <v>1530</v>
      </c>
      <c r="E80" s="2">
        <v>2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9">
        <f t="shared" si="3"/>
        <v>2</v>
      </c>
      <c r="Q80" s="162"/>
    </row>
    <row r="81" spans="1:17" ht="13.5" thickBot="1">
      <c r="A81" s="116">
        <v>78</v>
      </c>
      <c r="B81" s="117" t="s">
        <v>2132</v>
      </c>
      <c r="C81" s="111"/>
      <c r="D81" s="109" t="s">
        <v>1526</v>
      </c>
      <c r="E81" s="109"/>
      <c r="F81" s="108"/>
      <c r="G81" s="108">
        <v>2</v>
      </c>
      <c r="H81" s="108"/>
      <c r="I81" s="108"/>
      <c r="J81" s="108"/>
      <c r="K81" s="108"/>
      <c r="L81" s="108"/>
      <c r="M81" s="108"/>
      <c r="N81" s="108"/>
      <c r="O81" s="108"/>
      <c r="P81" s="110">
        <f t="shared" si="3"/>
        <v>2</v>
      </c>
      <c r="Q81" s="162"/>
    </row>
    <row r="82" spans="1:17" ht="13.5" thickBot="1">
      <c r="A82" s="116">
        <v>79</v>
      </c>
      <c r="B82" s="116" t="s">
        <v>2093</v>
      </c>
      <c r="C82" s="48">
        <v>2004</v>
      </c>
      <c r="D82" s="2" t="s">
        <v>1551</v>
      </c>
      <c r="E82" s="42">
        <v>1</v>
      </c>
      <c r="F82" s="2"/>
      <c r="G82" s="2"/>
      <c r="H82" s="2"/>
      <c r="I82" s="2"/>
      <c r="J82" s="2"/>
      <c r="K82" s="2">
        <v>1</v>
      </c>
      <c r="L82" s="2"/>
      <c r="M82" s="2"/>
      <c r="N82" s="2"/>
      <c r="O82" s="2"/>
      <c r="P82" s="29">
        <f t="shared" si="3"/>
        <v>2</v>
      </c>
      <c r="Q82" s="162"/>
    </row>
    <row r="83" spans="1:17" ht="13.5" thickBot="1">
      <c r="A83" s="116">
        <v>80</v>
      </c>
      <c r="B83" s="135" t="s">
        <v>1256</v>
      </c>
      <c r="C83" s="113">
        <v>2004</v>
      </c>
      <c r="D83" s="153" t="s">
        <v>1528</v>
      </c>
      <c r="E83" s="20"/>
      <c r="F83" s="20"/>
      <c r="G83" s="20"/>
      <c r="H83" s="20">
        <v>1</v>
      </c>
      <c r="I83" s="20"/>
      <c r="J83" s="20"/>
      <c r="K83" s="20"/>
      <c r="L83" s="20">
        <v>1</v>
      </c>
      <c r="M83" s="20"/>
      <c r="N83" s="20"/>
      <c r="O83" s="20"/>
      <c r="P83" s="29">
        <f t="shared" si="3"/>
        <v>2</v>
      </c>
      <c r="Q83" s="162"/>
    </row>
    <row r="84" spans="1:17" ht="13.5" thickBot="1">
      <c r="A84" s="116">
        <v>81</v>
      </c>
      <c r="B84" s="151" t="s">
        <v>2166</v>
      </c>
      <c r="C84" s="112">
        <v>2004</v>
      </c>
      <c r="D84" s="152" t="s">
        <v>1526</v>
      </c>
      <c r="E84" s="154"/>
      <c r="F84" s="154"/>
      <c r="G84" s="154"/>
      <c r="H84" s="154">
        <v>1</v>
      </c>
      <c r="I84" s="154"/>
      <c r="J84" s="154"/>
      <c r="K84" s="154"/>
      <c r="L84" s="154"/>
      <c r="M84" s="154"/>
      <c r="N84" s="154"/>
      <c r="O84" s="154">
        <v>1</v>
      </c>
      <c r="P84" s="110">
        <f t="shared" si="3"/>
        <v>2</v>
      </c>
      <c r="Q84" s="162"/>
    </row>
    <row r="85" spans="1:17" ht="13.5" thickBot="1">
      <c r="A85" s="116">
        <v>82</v>
      </c>
      <c r="B85" s="116" t="s">
        <v>1020</v>
      </c>
      <c r="C85" s="48"/>
      <c r="D85" s="42" t="s">
        <v>301</v>
      </c>
      <c r="E85" s="42"/>
      <c r="F85" s="2"/>
      <c r="G85" s="2"/>
      <c r="H85" s="2"/>
      <c r="I85" s="2"/>
      <c r="J85" s="2"/>
      <c r="K85" s="2">
        <v>2</v>
      </c>
      <c r="L85" s="2"/>
      <c r="M85" s="2"/>
      <c r="N85" s="2"/>
      <c r="O85" s="2"/>
      <c r="P85" s="29">
        <f>SUM(K85:O85)</f>
        <v>2</v>
      </c>
      <c r="Q85" s="162"/>
    </row>
    <row r="86" spans="1:17" ht="13.5" thickBot="1">
      <c r="A86" s="116">
        <v>83</v>
      </c>
      <c r="B86" s="117" t="s">
        <v>1054</v>
      </c>
      <c r="C86" s="111"/>
      <c r="D86" s="109" t="s">
        <v>1526</v>
      </c>
      <c r="E86" s="109"/>
      <c r="F86" s="108"/>
      <c r="G86" s="108"/>
      <c r="H86" s="108"/>
      <c r="I86" s="108"/>
      <c r="J86" s="108"/>
      <c r="K86" s="108"/>
      <c r="L86" s="108"/>
      <c r="M86" s="108"/>
      <c r="N86" s="108">
        <v>1</v>
      </c>
      <c r="O86" s="108">
        <v>1</v>
      </c>
      <c r="P86" s="110">
        <v>2</v>
      </c>
      <c r="Q86" s="162"/>
    </row>
    <row r="87" spans="1:17" ht="13.5" thickBot="1">
      <c r="A87" s="116">
        <v>84</v>
      </c>
      <c r="B87" s="135" t="s">
        <v>1198</v>
      </c>
      <c r="C87" s="20"/>
      <c r="D87" s="153" t="s">
        <v>1697</v>
      </c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>
        <v>2</v>
      </c>
      <c r="P87" s="125">
        <v>2</v>
      </c>
      <c r="Q87" s="162"/>
    </row>
    <row r="88" spans="1:17" ht="13.5" thickBot="1">
      <c r="A88" s="116">
        <v>85</v>
      </c>
      <c r="B88" s="116" t="s">
        <v>2079</v>
      </c>
      <c r="C88" s="48">
        <v>2004</v>
      </c>
      <c r="D88" s="2" t="s">
        <v>1530</v>
      </c>
      <c r="E88" s="42">
        <v>1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9">
        <f t="shared" ref="P88:P119" si="4">SUM(E88:O88)</f>
        <v>1</v>
      </c>
      <c r="Q88" s="162"/>
    </row>
    <row r="89" spans="1:17" ht="13.5" thickBot="1">
      <c r="A89" s="116">
        <v>86</v>
      </c>
      <c r="B89" s="135" t="s">
        <v>2084</v>
      </c>
      <c r="C89" s="113">
        <v>2003</v>
      </c>
      <c r="D89" s="153" t="s">
        <v>1530</v>
      </c>
      <c r="E89" s="20">
        <v>1</v>
      </c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9">
        <f t="shared" si="4"/>
        <v>1</v>
      </c>
      <c r="Q89" s="162"/>
    </row>
    <row r="90" spans="1:17" ht="13.5" thickBot="1">
      <c r="A90" s="116">
        <v>87</v>
      </c>
      <c r="B90" s="135" t="s">
        <v>2085</v>
      </c>
      <c r="C90" s="113">
        <v>2004</v>
      </c>
      <c r="D90" s="153" t="s">
        <v>1530</v>
      </c>
      <c r="E90" s="20">
        <v>1</v>
      </c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9">
        <f t="shared" si="4"/>
        <v>1</v>
      </c>
      <c r="Q90" s="162"/>
    </row>
    <row r="91" spans="1:17" ht="13.5" thickBot="1">
      <c r="A91" s="116">
        <v>88</v>
      </c>
      <c r="B91" s="135" t="s">
        <v>2089</v>
      </c>
      <c r="C91" s="114">
        <v>2004</v>
      </c>
      <c r="D91" s="153" t="s">
        <v>1530</v>
      </c>
      <c r="E91" s="20">
        <v>1</v>
      </c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9">
        <f t="shared" si="4"/>
        <v>1</v>
      </c>
      <c r="Q91" s="162"/>
    </row>
    <row r="92" spans="1:17" ht="13.5" thickBot="1">
      <c r="A92" s="116">
        <v>89</v>
      </c>
      <c r="B92" s="116" t="s">
        <v>2090</v>
      </c>
      <c r="C92" s="48">
        <v>2003</v>
      </c>
      <c r="D92" s="42" t="s">
        <v>1530</v>
      </c>
      <c r="E92" s="42">
        <v>1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9">
        <f t="shared" si="4"/>
        <v>1</v>
      </c>
      <c r="Q92" s="162"/>
    </row>
    <row r="93" spans="1:17" ht="13.5" thickBot="1">
      <c r="A93" s="116">
        <v>90</v>
      </c>
      <c r="B93" s="135" t="s">
        <v>2092</v>
      </c>
      <c r="C93" s="113">
        <v>2004</v>
      </c>
      <c r="D93" s="153" t="s">
        <v>1530</v>
      </c>
      <c r="E93" s="20">
        <v>1</v>
      </c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9">
        <f t="shared" si="4"/>
        <v>1</v>
      </c>
      <c r="Q93" s="162"/>
    </row>
    <row r="94" spans="1:17" ht="26.25" thickBot="1">
      <c r="A94" s="116">
        <v>91</v>
      </c>
      <c r="B94" s="116" t="s">
        <v>2095</v>
      </c>
      <c r="C94" s="48"/>
      <c r="D94" s="42" t="s">
        <v>2096</v>
      </c>
      <c r="E94" s="42"/>
      <c r="F94" s="2"/>
      <c r="G94" s="2">
        <v>1</v>
      </c>
      <c r="H94" s="2"/>
      <c r="I94" s="2"/>
      <c r="J94" s="2"/>
      <c r="K94" s="2"/>
      <c r="L94" s="2"/>
      <c r="M94" s="2"/>
      <c r="N94" s="2"/>
      <c r="O94" s="2"/>
      <c r="P94" s="29">
        <f t="shared" si="4"/>
        <v>1</v>
      </c>
      <c r="Q94" s="162"/>
    </row>
    <row r="95" spans="1:17" ht="13.5" thickBot="1">
      <c r="A95" s="116">
        <v>92</v>
      </c>
      <c r="B95" s="116" t="s">
        <v>2097</v>
      </c>
      <c r="C95" s="48"/>
      <c r="D95" s="42" t="s">
        <v>1568</v>
      </c>
      <c r="E95" s="42"/>
      <c r="F95" s="2"/>
      <c r="G95" s="2">
        <v>1</v>
      </c>
      <c r="H95" s="2"/>
      <c r="I95" s="2"/>
      <c r="J95" s="2"/>
      <c r="K95" s="2"/>
      <c r="L95" s="2"/>
      <c r="M95" s="2"/>
      <c r="N95" s="2"/>
      <c r="O95" s="2"/>
      <c r="P95" s="29">
        <f t="shared" si="4"/>
        <v>1</v>
      </c>
      <c r="Q95" s="162"/>
    </row>
    <row r="96" spans="1:17" ht="13.5" thickBot="1">
      <c r="A96" s="116">
        <v>93</v>
      </c>
      <c r="B96" s="135" t="s">
        <v>2098</v>
      </c>
      <c r="C96" s="114"/>
      <c r="D96" s="153" t="s">
        <v>1568</v>
      </c>
      <c r="E96" s="20"/>
      <c r="F96" s="20"/>
      <c r="G96" s="20">
        <v>1</v>
      </c>
      <c r="H96" s="20"/>
      <c r="I96" s="20"/>
      <c r="J96" s="20"/>
      <c r="K96" s="20"/>
      <c r="L96" s="20"/>
      <c r="M96" s="20"/>
      <c r="N96" s="20"/>
      <c r="O96" s="20"/>
      <c r="P96" s="125">
        <f t="shared" si="4"/>
        <v>1</v>
      </c>
      <c r="Q96" s="162"/>
    </row>
    <row r="97" spans="1:17" ht="13.5" thickBot="1">
      <c r="A97" s="116">
        <v>94</v>
      </c>
      <c r="B97" s="135" t="s">
        <v>2104</v>
      </c>
      <c r="C97" s="113">
        <v>2003</v>
      </c>
      <c r="D97" s="153" t="s">
        <v>1537</v>
      </c>
      <c r="E97" s="20"/>
      <c r="F97" s="20">
        <v>1</v>
      </c>
      <c r="G97" s="20"/>
      <c r="H97" s="20"/>
      <c r="I97" s="20"/>
      <c r="J97" s="20"/>
      <c r="K97" s="20"/>
      <c r="L97" s="20"/>
      <c r="M97" s="20"/>
      <c r="N97" s="20"/>
      <c r="O97" s="20"/>
      <c r="P97" s="29">
        <f t="shared" si="4"/>
        <v>1</v>
      </c>
      <c r="Q97" s="162"/>
    </row>
    <row r="98" spans="1:17" ht="13.5" thickBot="1">
      <c r="A98" s="116">
        <v>95</v>
      </c>
      <c r="B98" s="116" t="s">
        <v>2105</v>
      </c>
      <c r="C98" s="48">
        <v>2004</v>
      </c>
      <c r="D98" s="2" t="s">
        <v>1580</v>
      </c>
      <c r="E98" s="42"/>
      <c r="F98" s="2">
        <v>1</v>
      </c>
      <c r="G98" s="2"/>
      <c r="H98" s="2"/>
      <c r="I98" s="2"/>
      <c r="J98" s="2"/>
      <c r="K98" s="2"/>
      <c r="L98" s="2"/>
      <c r="M98" s="2"/>
      <c r="N98" s="2"/>
      <c r="O98" s="2"/>
      <c r="P98" s="29">
        <f t="shared" si="4"/>
        <v>1</v>
      </c>
      <c r="Q98" s="162"/>
    </row>
    <row r="99" spans="1:17" ht="13.5" thickBot="1">
      <c r="A99" s="116">
        <v>96</v>
      </c>
      <c r="B99" s="135" t="s">
        <v>2106</v>
      </c>
      <c r="C99" s="113">
        <v>2003</v>
      </c>
      <c r="D99" s="153" t="s">
        <v>1580</v>
      </c>
      <c r="E99" s="20"/>
      <c r="F99" s="20">
        <v>1</v>
      </c>
      <c r="G99" s="20"/>
      <c r="H99" s="20"/>
      <c r="I99" s="20"/>
      <c r="J99" s="20"/>
      <c r="K99" s="20"/>
      <c r="L99" s="20"/>
      <c r="M99" s="20"/>
      <c r="N99" s="20"/>
      <c r="O99" s="20"/>
      <c r="P99" s="29">
        <f t="shared" si="4"/>
        <v>1</v>
      </c>
      <c r="Q99" s="162"/>
    </row>
    <row r="100" spans="1:17" ht="13.5" thickBot="1">
      <c r="A100" s="116">
        <v>97</v>
      </c>
      <c r="B100" s="116" t="s">
        <v>2108</v>
      </c>
      <c r="C100" s="48">
        <v>2003</v>
      </c>
      <c r="D100" s="2" t="s">
        <v>1537</v>
      </c>
      <c r="E100" s="42"/>
      <c r="F100" s="2">
        <v>1</v>
      </c>
      <c r="G100" s="2"/>
      <c r="H100" s="2"/>
      <c r="I100" s="2"/>
      <c r="J100" s="2"/>
      <c r="K100" s="2"/>
      <c r="L100" s="2"/>
      <c r="M100" s="2"/>
      <c r="N100" s="2"/>
      <c r="O100" s="2"/>
      <c r="P100" s="29">
        <f t="shared" si="4"/>
        <v>1</v>
      </c>
      <c r="Q100" s="162"/>
    </row>
    <row r="101" spans="1:17" ht="13.5" thickBot="1">
      <c r="A101" s="116">
        <v>98</v>
      </c>
      <c r="B101" s="116" t="s">
        <v>2109</v>
      </c>
      <c r="C101" s="48">
        <v>2003</v>
      </c>
      <c r="D101" s="42" t="s">
        <v>1580</v>
      </c>
      <c r="E101" s="42"/>
      <c r="F101" s="2">
        <v>1</v>
      </c>
      <c r="G101" s="2"/>
      <c r="H101" s="2"/>
      <c r="I101" s="2"/>
      <c r="J101" s="2"/>
      <c r="K101" s="2"/>
      <c r="L101" s="2"/>
      <c r="M101" s="2"/>
      <c r="N101" s="2"/>
      <c r="O101" s="2"/>
      <c r="P101" s="29">
        <f t="shared" si="4"/>
        <v>1</v>
      </c>
      <c r="Q101" s="162"/>
    </row>
    <row r="102" spans="1:17" ht="13.5" thickBot="1">
      <c r="A102" s="116">
        <v>99</v>
      </c>
      <c r="B102" s="116" t="s">
        <v>2110</v>
      </c>
      <c r="C102" s="48">
        <v>2004</v>
      </c>
      <c r="D102" s="42" t="s">
        <v>1580</v>
      </c>
      <c r="E102" s="42"/>
      <c r="F102" s="2">
        <v>1</v>
      </c>
      <c r="G102" s="2"/>
      <c r="H102" s="2"/>
      <c r="I102" s="2"/>
      <c r="J102" s="2"/>
      <c r="K102" s="2"/>
      <c r="L102" s="2"/>
      <c r="M102" s="2"/>
      <c r="N102" s="2"/>
      <c r="O102" s="2"/>
      <c r="P102" s="29">
        <f t="shared" si="4"/>
        <v>1</v>
      </c>
      <c r="Q102" s="162"/>
    </row>
    <row r="103" spans="1:17" ht="13.5" thickBot="1">
      <c r="A103" s="116">
        <v>100</v>
      </c>
      <c r="B103" s="116" t="s">
        <v>2111</v>
      </c>
      <c r="C103" s="48">
        <v>2003</v>
      </c>
      <c r="D103" s="42" t="s">
        <v>1551</v>
      </c>
      <c r="E103" s="42"/>
      <c r="F103" s="2">
        <v>1</v>
      </c>
      <c r="G103" s="2"/>
      <c r="H103" s="2"/>
      <c r="I103" s="2"/>
      <c r="J103" s="2"/>
      <c r="K103" s="2"/>
      <c r="L103" s="2"/>
      <c r="M103" s="2"/>
      <c r="N103" s="2"/>
      <c r="O103" s="2"/>
      <c r="P103" s="29">
        <f t="shared" si="4"/>
        <v>1</v>
      </c>
      <c r="Q103" s="162"/>
    </row>
    <row r="104" spans="1:17" ht="13.5" thickBot="1">
      <c r="A104" s="116">
        <v>101</v>
      </c>
      <c r="B104" s="135" t="s">
        <v>2116</v>
      </c>
      <c r="C104" s="113">
        <v>2004</v>
      </c>
      <c r="D104" s="153" t="s">
        <v>1580</v>
      </c>
      <c r="E104" s="20"/>
      <c r="F104" s="20">
        <v>1</v>
      </c>
      <c r="G104" s="20"/>
      <c r="H104" s="20"/>
      <c r="I104" s="20"/>
      <c r="J104" s="20"/>
      <c r="K104" s="20"/>
      <c r="L104" s="20"/>
      <c r="M104" s="20"/>
      <c r="N104" s="20"/>
      <c r="O104" s="20"/>
      <c r="P104" s="29">
        <f t="shared" si="4"/>
        <v>1</v>
      </c>
      <c r="Q104" s="162"/>
    </row>
    <row r="105" spans="1:17" ht="13.5" thickBot="1">
      <c r="A105" s="116">
        <v>102</v>
      </c>
      <c r="B105" s="116" t="s">
        <v>2117</v>
      </c>
      <c r="C105" s="48">
        <v>2003</v>
      </c>
      <c r="D105" s="42" t="s">
        <v>1580</v>
      </c>
      <c r="E105" s="42"/>
      <c r="F105" s="2">
        <v>1</v>
      </c>
      <c r="G105" s="2"/>
      <c r="H105" s="2"/>
      <c r="I105" s="2"/>
      <c r="J105" s="2"/>
      <c r="K105" s="2"/>
      <c r="L105" s="2"/>
      <c r="M105" s="2"/>
      <c r="N105" s="2"/>
      <c r="O105" s="2"/>
      <c r="P105" s="29">
        <f t="shared" si="4"/>
        <v>1</v>
      </c>
      <c r="Q105" s="162"/>
    </row>
    <row r="106" spans="1:17" ht="13.5" thickBot="1">
      <c r="A106" s="116">
        <v>103</v>
      </c>
      <c r="B106" s="135" t="s">
        <v>2118</v>
      </c>
      <c r="C106" s="113">
        <v>2004</v>
      </c>
      <c r="D106" s="153" t="s">
        <v>1580</v>
      </c>
      <c r="E106" s="20"/>
      <c r="F106" s="20">
        <v>1</v>
      </c>
      <c r="G106" s="20"/>
      <c r="H106" s="20"/>
      <c r="I106" s="20"/>
      <c r="J106" s="20"/>
      <c r="K106" s="20"/>
      <c r="L106" s="20"/>
      <c r="M106" s="20"/>
      <c r="N106" s="20"/>
      <c r="O106" s="20"/>
      <c r="P106" s="29">
        <f t="shared" si="4"/>
        <v>1</v>
      </c>
      <c r="Q106" s="162"/>
    </row>
    <row r="107" spans="1:17" ht="13.5" thickBot="1">
      <c r="A107" s="116">
        <v>104</v>
      </c>
      <c r="B107" s="116" t="s">
        <v>2119</v>
      </c>
      <c r="C107" s="48">
        <v>2004</v>
      </c>
      <c r="D107" s="2" t="s">
        <v>1580</v>
      </c>
      <c r="E107" s="42"/>
      <c r="F107" s="2">
        <v>1</v>
      </c>
      <c r="G107" s="2"/>
      <c r="H107" s="2"/>
      <c r="I107" s="2"/>
      <c r="J107" s="2"/>
      <c r="K107" s="2"/>
      <c r="L107" s="2"/>
      <c r="M107" s="2"/>
      <c r="N107" s="2"/>
      <c r="O107" s="2"/>
      <c r="P107" s="29">
        <f t="shared" si="4"/>
        <v>1</v>
      </c>
      <c r="Q107" s="162"/>
    </row>
    <row r="108" spans="1:17" ht="13.5" thickBot="1">
      <c r="A108" s="116">
        <v>105</v>
      </c>
      <c r="B108" s="135" t="s">
        <v>2120</v>
      </c>
      <c r="C108" s="113">
        <v>2004</v>
      </c>
      <c r="D108" s="153" t="s">
        <v>1551</v>
      </c>
      <c r="E108" s="20"/>
      <c r="F108" s="20">
        <v>1</v>
      </c>
      <c r="G108" s="20"/>
      <c r="H108" s="20"/>
      <c r="I108" s="20"/>
      <c r="J108" s="20"/>
      <c r="K108" s="20"/>
      <c r="L108" s="20"/>
      <c r="M108" s="20"/>
      <c r="N108" s="20"/>
      <c r="O108" s="20"/>
      <c r="P108" s="29">
        <f t="shared" si="4"/>
        <v>1</v>
      </c>
      <c r="Q108" s="162"/>
    </row>
    <row r="109" spans="1:17" ht="13.5" thickBot="1">
      <c r="A109" s="116">
        <v>106</v>
      </c>
      <c r="B109" s="116" t="s">
        <v>2121</v>
      </c>
      <c r="C109" s="48">
        <v>2003</v>
      </c>
      <c r="D109" s="42" t="s">
        <v>1580</v>
      </c>
      <c r="E109" s="42"/>
      <c r="F109" s="2">
        <v>1</v>
      </c>
      <c r="G109" s="2"/>
      <c r="H109" s="2"/>
      <c r="I109" s="2"/>
      <c r="J109" s="2"/>
      <c r="K109" s="2"/>
      <c r="L109" s="2"/>
      <c r="M109" s="2"/>
      <c r="N109" s="2"/>
      <c r="O109" s="2"/>
      <c r="P109" s="29">
        <f t="shared" si="4"/>
        <v>1</v>
      </c>
      <c r="Q109" s="162"/>
    </row>
    <row r="110" spans="1:17" ht="13.5" thickBot="1">
      <c r="A110" s="116">
        <v>107</v>
      </c>
      <c r="B110" s="135" t="s">
        <v>2122</v>
      </c>
      <c r="C110" s="114">
        <v>2004</v>
      </c>
      <c r="D110" s="153" t="s">
        <v>1551</v>
      </c>
      <c r="E110" s="20"/>
      <c r="F110" s="20">
        <v>1</v>
      </c>
      <c r="G110" s="20"/>
      <c r="H110" s="20"/>
      <c r="I110" s="20"/>
      <c r="J110" s="20"/>
      <c r="K110" s="20"/>
      <c r="L110" s="20"/>
      <c r="M110" s="20"/>
      <c r="N110" s="20"/>
      <c r="O110" s="20"/>
      <c r="P110" s="29">
        <f t="shared" si="4"/>
        <v>1</v>
      </c>
      <c r="Q110" s="162"/>
    </row>
    <row r="111" spans="1:17" ht="13.5" thickBot="1">
      <c r="A111" s="116">
        <v>108</v>
      </c>
      <c r="B111" s="135" t="s">
        <v>2123</v>
      </c>
      <c r="C111" s="113">
        <v>2004</v>
      </c>
      <c r="D111" s="153" t="s">
        <v>1580</v>
      </c>
      <c r="E111" s="20"/>
      <c r="F111" s="20">
        <v>1</v>
      </c>
      <c r="G111" s="20"/>
      <c r="H111" s="20"/>
      <c r="I111" s="20"/>
      <c r="J111" s="20"/>
      <c r="K111" s="20"/>
      <c r="L111" s="20"/>
      <c r="M111" s="20"/>
      <c r="N111" s="20"/>
      <c r="O111" s="20"/>
      <c r="P111" s="29">
        <f t="shared" si="4"/>
        <v>1</v>
      </c>
      <c r="Q111" s="162"/>
    </row>
    <row r="112" spans="1:17" ht="13.5" thickBot="1">
      <c r="A112" s="116">
        <v>109</v>
      </c>
      <c r="B112" s="135" t="s">
        <v>2134</v>
      </c>
      <c r="C112" s="113"/>
      <c r="D112" s="153" t="s">
        <v>1602</v>
      </c>
      <c r="E112" s="20"/>
      <c r="F112" s="20"/>
      <c r="G112" s="20">
        <v>1</v>
      </c>
      <c r="H112" s="20"/>
      <c r="I112" s="20"/>
      <c r="J112" s="20"/>
      <c r="K112" s="20"/>
      <c r="L112" s="20"/>
      <c r="M112" s="20"/>
      <c r="N112" s="20"/>
      <c r="O112" s="20"/>
      <c r="P112" s="29">
        <f t="shared" si="4"/>
        <v>1</v>
      </c>
      <c r="Q112" s="162"/>
    </row>
    <row r="113" spans="1:17" ht="13.5" thickBot="1">
      <c r="A113" s="116">
        <v>110</v>
      </c>
      <c r="B113" s="135" t="s">
        <v>2135</v>
      </c>
      <c r="C113" s="113"/>
      <c r="D113" s="153" t="s">
        <v>1602</v>
      </c>
      <c r="E113" s="20"/>
      <c r="F113" s="20"/>
      <c r="G113" s="20">
        <v>1</v>
      </c>
      <c r="H113" s="20"/>
      <c r="I113" s="20"/>
      <c r="J113" s="20"/>
      <c r="K113" s="20"/>
      <c r="L113" s="20"/>
      <c r="M113" s="20"/>
      <c r="N113" s="20"/>
      <c r="O113" s="20"/>
      <c r="P113" s="29">
        <f t="shared" si="4"/>
        <v>1</v>
      </c>
      <c r="Q113" s="162"/>
    </row>
    <row r="114" spans="1:17" ht="26.25" thickBot="1">
      <c r="A114" s="116">
        <v>111</v>
      </c>
      <c r="B114" s="116" t="s">
        <v>2138</v>
      </c>
      <c r="C114" s="48"/>
      <c r="D114" s="2" t="s">
        <v>1600</v>
      </c>
      <c r="E114" s="42"/>
      <c r="F114" s="2"/>
      <c r="G114" s="2">
        <v>1</v>
      </c>
      <c r="H114" s="2"/>
      <c r="I114" s="2"/>
      <c r="J114" s="2"/>
      <c r="K114" s="2"/>
      <c r="L114" s="2"/>
      <c r="M114" s="2"/>
      <c r="N114" s="2"/>
      <c r="O114" s="2"/>
      <c r="P114" s="29">
        <f t="shared" si="4"/>
        <v>1</v>
      </c>
      <c r="Q114" s="162"/>
    </row>
    <row r="115" spans="1:17" ht="13.5" thickBot="1">
      <c r="A115" s="116">
        <v>112</v>
      </c>
      <c r="B115" s="116" t="s">
        <v>2139</v>
      </c>
      <c r="C115" s="48"/>
      <c r="D115" s="42" t="s">
        <v>1816</v>
      </c>
      <c r="E115" s="42"/>
      <c r="F115" s="2"/>
      <c r="G115" s="2">
        <v>1</v>
      </c>
      <c r="H115" s="2"/>
      <c r="I115" s="2"/>
      <c r="J115" s="2"/>
      <c r="K115" s="2"/>
      <c r="L115" s="2"/>
      <c r="M115" s="2"/>
      <c r="N115" s="2"/>
      <c r="O115" s="2"/>
      <c r="P115" s="29">
        <f t="shared" si="4"/>
        <v>1</v>
      </c>
      <c r="Q115" s="162"/>
    </row>
    <row r="116" spans="1:17" ht="13.5" thickBot="1">
      <c r="A116" s="116">
        <v>113</v>
      </c>
      <c r="B116" s="135" t="s">
        <v>2140</v>
      </c>
      <c r="C116" s="113"/>
      <c r="D116" s="153" t="s">
        <v>1816</v>
      </c>
      <c r="E116" s="20"/>
      <c r="F116" s="20"/>
      <c r="G116" s="20">
        <v>1</v>
      </c>
      <c r="H116" s="20"/>
      <c r="I116" s="20"/>
      <c r="J116" s="20"/>
      <c r="K116" s="20"/>
      <c r="L116" s="20"/>
      <c r="M116" s="20"/>
      <c r="N116" s="20"/>
      <c r="O116" s="20"/>
      <c r="P116" s="29">
        <f t="shared" si="4"/>
        <v>1</v>
      </c>
      <c r="Q116" s="162"/>
    </row>
    <row r="117" spans="1:17" ht="13.5" thickBot="1">
      <c r="A117" s="116">
        <v>114</v>
      </c>
      <c r="B117" s="116" t="s">
        <v>2141</v>
      </c>
      <c r="C117" s="48"/>
      <c r="D117" s="42" t="s">
        <v>1578</v>
      </c>
      <c r="E117" s="42"/>
      <c r="F117" s="2"/>
      <c r="G117" s="2">
        <v>1</v>
      </c>
      <c r="H117" s="2"/>
      <c r="I117" s="2"/>
      <c r="J117" s="2"/>
      <c r="K117" s="2"/>
      <c r="L117" s="2"/>
      <c r="M117" s="2"/>
      <c r="N117" s="2"/>
      <c r="O117" s="2"/>
      <c r="P117" s="29">
        <f t="shared" si="4"/>
        <v>1</v>
      </c>
      <c r="Q117" s="162"/>
    </row>
    <row r="118" spans="1:17" ht="13.5" thickBot="1">
      <c r="A118" s="116">
        <v>115</v>
      </c>
      <c r="B118" s="116" t="s">
        <v>2143</v>
      </c>
      <c r="C118" s="48"/>
      <c r="D118" s="42" t="s">
        <v>1597</v>
      </c>
      <c r="E118" s="42"/>
      <c r="F118" s="2"/>
      <c r="G118" s="2">
        <v>1</v>
      </c>
      <c r="H118" s="2"/>
      <c r="I118" s="2"/>
      <c r="J118" s="2"/>
      <c r="K118" s="2"/>
      <c r="L118" s="2"/>
      <c r="M118" s="2"/>
      <c r="N118" s="2"/>
      <c r="O118" s="2"/>
      <c r="P118" s="29">
        <f t="shared" si="4"/>
        <v>1</v>
      </c>
      <c r="Q118" s="162"/>
    </row>
    <row r="119" spans="1:17" ht="13.5" thickBot="1">
      <c r="A119" s="116">
        <v>116</v>
      </c>
      <c r="B119" s="116" t="s">
        <v>2144</v>
      </c>
      <c r="C119" s="48"/>
      <c r="D119" s="2"/>
      <c r="E119" s="42"/>
      <c r="F119" s="2"/>
      <c r="G119" s="2">
        <v>1</v>
      </c>
      <c r="H119" s="2"/>
      <c r="I119" s="2"/>
      <c r="J119" s="2"/>
      <c r="K119" s="2"/>
      <c r="L119" s="2"/>
      <c r="M119" s="2"/>
      <c r="N119" s="2"/>
      <c r="O119" s="2"/>
      <c r="P119" s="29">
        <f t="shared" si="4"/>
        <v>1</v>
      </c>
      <c r="Q119" s="162"/>
    </row>
    <row r="120" spans="1:17" ht="13.5" thickBot="1">
      <c r="A120" s="116">
        <v>117</v>
      </c>
      <c r="B120" s="116" t="s">
        <v>2145</v>
      </c>
      <c r="C120" s="48"/>
      <c r="D120" s="2"/>
      <c r="E120" s="2"/>
      <c r="F120" s="2"/>
      <c r="G120" s="2">
        <v>1</v>
      </c>
      <c r="H120" s="2"/>
      <c r="I120" s="2"/>
      <c r="J120" s="2"/>
      <c r="K120" s="2"/>
      <c r="L120" s="2"/>
      <c r="M120" s="2"/>
      <c r="N120" s="2"/>
      <c r="O120" s="2"/>
      <c r="P120" s="29">
        <f t="shared" ref="P120:P136" si="5">SUM(E120:O120)</f>
        <v>1</v>
      </c>
      <c r="Q120" s="162"/>
    </row>
    <row r="121" spans="1:17" ht="13.5" thickBot="1">
      <c r="A121" s="116">
        <v>118</v>
      </c>
      <c r="B121" s="135" t="s">
        <v>2146</v>
      </c>
      <c r="C121" s="114"/>
      <c r="D121" s="153" t="s">
        <v>1602</v>
      </c>
      <c r="E121" s="20"/>
      <c r="F121" s="20"/>
      <c r="G121" s="20">
        <v>1</v>
      </c>
      <c r="H121" s="20"/>
      <c r="I121" s="20"/>
      <c r="J121" s="20"/>
      <c r="K121" s="20"/>
      <c r="L121" s="20"/>
      <c r="M121" s="20"/>
      <c r="N121" s="20"/>
      <c r="O121" s="20"/>
      <c r="P121" s="29">
        <f t="shared" si="5"/>
        <v>1</v>
      </c>
      <c r="Q121" s="162"/>
    </row>
    <row r="122" spans="1:17" ht="13.5" thickBot="1">
      <c r="A122" s="116">
        <v>119</v>
      </c>
      <c r="B122" s="116" t="s">
        <v>2148</v>
      </c>
      <c r="C122" s="48">
        <v>2005</v>
      </c>
      <c r="D122" s="2" t="s">
        <v>1616</v>
      </c>
      <c r="E122" s="2"/>
      <c r="F122" s="2"/>
      <c r="G122" s="2"/>
      <c r="H122" s="2">
        <v>1</v>
      </c>
      <c r="I122" s="2"/>
      <c r="J122" s="2"/>
      <c r="K122" s="2"/>
      <c r="L122" s="2"/>
      <c r="M122" s="2"/>
      <c r="N122" s="2"/>
      <c r="O122" s="2"/>
      <c r="P122" s="29">
        <f t="shared" si="5"/>
        <v>1</v>
      </c>
      <c r="Q122" s="162"/>
    </row>
    <row r="123" spans="1:17" ht="13.5" thickBot="1">
      <c r="A123" s="116">
        <v>120</v>
      </c>
      <c r="B123" s="116" t="s">
        <v>2149</v>
      </c>
      <c r="C123" s="48">
        <v>2005</v>
      </c>
      <c r="D123" s="42" t="s">
        <v>1620</v>
      </c>
      <c r="E123" s="42"/>
      <c r="F123" s="2"/>
      <c r="G123" s="2"/>
      <c r="H123" s="2">
        <v>1</v>
      </c>
      <c r="I123" s="2"/>
      <c r="J123" s="2"/>
      <c r="K123" s="2"/>
      <c r="L123" s="2"/>
      <c r="M123" s="2"/>
      <c r="N123" s="2"/>
      <c r="O123" s="2"/>
      <c r="P123" s="29">
        <f t="shared" si="5"/>
        <v>1</v>
      </c>
      <c r="Q123" s="162"/>
    </row>
    <row r="124" spans="1:17" ht="13.5" thickBot="1">
      <c r="A124" s="116">
        <v>121</v>
      </c>
      <c r="B124" s="116" t="s">
        <v>2150</v>
      </c>
      <c r="C124" s="48"/>
      <c r="D124" s="42" t="s">
        <v>1620</v>
      </c>
      <c r="E124" s="42"/>
      <c r="F124" s="2"/>
      <c r="G124" s="2"/>
      <c r="H124" s="2">
        <v>1</v>
      </c>
      <c r="I124" s="2"/>
      <c r="J124" s="2"/>
      <c r="K124" s="2"/>
      <c r="L124" s="2"/>
      <c r="M124" s="2"/>
      <c r="N124" s="2"/>
      <c r="O124" s="2"/>
      <c r="P124" s="29">
        <f t="shared" si="5"/>
        <v>1</v>
      </c>
      <c r="Q124" s="162"/>
    </row>
    <row r="125" spans="1:17" ht="26.85" customHeight="1" thickBot="1">
      <c r="A125" s="116">
        <v>123</v>
      </c>
      <c r="B125" s="116" t="s">
        <v>2151</v>
      </c>
      <c r="C125" s="48">
        <v>2005</v>
      </c>
      <c r="D125" s="2" t="s">
        <v>1618</v>
      </c>
      <c r="E125" s="2"/>
      <c r="F125" s="2"/>
      <c r="G125" s="2"/>
      <c r="H125" s="2">
        <v>1</v>
      </c>
      <c r="I125" s="2"/>
      <c r="J125" s="2"/>
      <c r="K125" s="2"/>
      <c r="L125" s="2"/>
      <c r="M125" s="2"/>
      <c r="N125" s="2"/>
      <c r="O125" s="2"/>
      <c r="P125" s="29">
        <f t="shared" si="5"/>
        <v>1</v>
      </c>
      <c r="Q125" s="162"/>
    </row>
    <row r="126" spans="1:17" ht="13.5" thickBot="1">
      <c r="A126" s="116">
        <v>124</v>
      </c>
      <c r="B126" s="116" t="s">
        <v>2159</v>
      </c>
      <c r="C126" s="48">
        <v>2003</v>
      </c>
      <c r="D126" s="2" t="s">
        <v>1578</v>
      </c>
      <c r="E126" s="42"/>
      <c r="F126" s="2"/>
      <c r="G126" s="2"/>
      <c r="H126" s="2">
        <v>1</v>
      </c>
      <c r="I126" s="2"/>
      <c r="J126" s="2"/>
      <c r="K126" s="2"/>
      <c r="L126" s="2"/>
      <c r="M126" s="2"/>
      <c r="N126" s="2"/>
      <c r="O126" s="2"/>
      <c r="P126" s="29">
        <f t="shared" si="5"/>
        <v>1</v>
      </c>
      <c r="Q126" s="162"/>
    </row>
    <row r="127" spans="1:17" ht="13.5" thickBot="1">
      <c r="A127" s="116">
        <v>125</v>
      </c>
      <c r="B127" s="117" t="s">
        <v>2160</v>
      </c>
      <c r="C127" s="111">
        <v>2003</v>
      </c>
      <c r="D127" s="109" t="s">
        <v>1526</v>
      </c>
      <c r="E127" s="109"/>
      <c r="F127" s="108"/>
      <c r="G127" s="108"/>
      <c r="H127" s="108">
        <v>1</v>
      </c>
      <c r="I127" s="108"/>
      <c r="J127" s="108"/>
      <c r="K127" s="108"/>
      <c r="L127" s="108"/>
      <c r="M127" s="108"/>
      <c r="N127" s="108"/>
      <c r="O127" s="108"/>
      <c r="P127" s="110">
        <f t="shared" si="5"/>
        <v>1</v>
      </c>
      <c r="Q127" s="162"/>
    </row>
    <row r="128" spans="1:17" ht="13.5" thickBot="1">
      <c r="A128" s="116">
        <v>126</v>
      </c>
      <c r="B128" s="151" t="s">
        <v>2161</v>
      </c>
      <c r="C128" s="112">
        <v>2003</v>
      </c>
      <c r="D128" s="152" t="s">
        <v>1526</v>
      </c>
      <c r="E128" s="154"/>
      <c r="F128" s="154"/>
      <c r="G128" s="154"/>
      <c r="H128" s="154">
        <v>1</v>
      </c>
      <c r="I128" s="154"/>
      <c r="J128" s="154"/>
      <c r="K128" s="154"/>
      <c r="L128" s="154"/>
      <c r="M128" s="154"/>
      <c r="N128" s="154"/>
      <c r="O128" s="154"/>
      <c r="P128" s="110">
        <f t="shared" si="5"/>
        <v>1</v>
      </c>
      <c r="Q128" s="162"/>
    </row>
    <row r="129" spans="1:17" ht="13.5" thickBot="1">
      <c r="A129" s="116">
        <v>127</v>
      </c>
      <c r="B129" s="116" t="s">
        <v>2162</v>
      </c>
      <c r="C129" s="48">
        <v>2004</v>
      </c>
      <c r="D129" s="42" t="s">
        <v>1616</v>
      </c>
      <c r="E129" s="42"/>
      <c r="F129" s="2"/>
      <c r="G129" s="2"/>
      <c r="H129" s="2">
        <v>1</v>
      </c>
      <c r="I129" s="2"/>
      <c r="J129" s="2"/>
      <c r="K129" s="2"/>
      <c r="L129" s="2"/>
      <c r="M129" s="2"/>
      <c r="N129" s="2"/>
      <c r="O129" s="2"/>
      <c r="P129" s="29">
        <f t="shared" si="5"/>
        <v>1</v>
      </c>
      <c r="Q129" s="162"/>
    </row>
    <row r="130" spans="1:17" ht="13.5" thickBot="1">
      <c r="A130" s="116">
        <v>128</v>
      </c>
      <c r="B130" s="116" t="s">
        <v>2163</v>
      </c>
      <c r="C130" s="48">
        <v>2003</v>
      </c>
      <c r="D130" s="2" t="s">
        <v>1578</v>
      </c>
      <c r="E130" s="42"/>
      <c r="F130" s="2"/>
      <c r="G130" s="2"/>
      <c r="H130" s="2">
        <v>1</v>
      </c>
      <c r="I130" s="2"/>
      <c r="J130" s="2"/>
      <c r="K130" s="2"/>
      <c r="L130" s="2"/>
      <c r="M130" s="2"/>
      <c r="N130" s="2"/>
      <c r="O130" s="2"/>
      <c r="P130" s="29">
        <f t="shared" si="5"/>
        <v>1</v>
      </c>
      <c r="Q130" s="162"/>
    </row>
    <row r="131" spans="1:17" ht="13.5" thickBot="1">
      <c r="A131" s="116">
        <v>129</v>
      </c>
      <c r="B131" s="116" t="s">
        <v>2164</v>
      </c>
      <c r="C131" s="48"/>
      <c r="D131" s="42" t="s">
        <v>1528</v>
      </c>
      <c r="E131" s="42"/>
      <c r="F131" s="2"/>
      <c r="G131" s="2"/>
      <c r="H131" s="2">
        <v>1</v>
      </c>
      <c r="I131" s="2"/>
      <c r="J131" s="2"/>
      <c r="K131" s="2"/>
      <c r="L131" s="2"/>
      <c r="M131" s="2"/>
      <c r="N131" s="2"/>
      <c r="O131" s="2"/>
      <c r="P131" s="29">
        <f t="shared" si="5"/>
        <v>1</v>
      </c>
      <c r="Q131" s="162"/>
    </row>
    <row r="132" spans="1:17" ht="13.5" thickBot="1">
      <c r="A132" s="116">
        <v>130</v>
      </c>
      <c r="B132" s="151" t="s">
        <v>2167</v>
      </c>
      <c r="C132" s="112">
        <v>2003</v>
      </c>
      <c r="D132" s="152" t="s">
        <v>1526</v>
      </c>
      <c r="E132" s="154"/>
      <c r="F132" s="154"/>
      <c r="G132" s="154"/>
      <c r="H132" s="154">
        <v>1</v>
      </c>
      <c r="I132" s="154"/>
      <c r="J132" s="154"/>
      <c r="K132" s="154"/>
      <c r="L132" s="154"/>
      <c r="M132" s="154"/>
      <c r="N132" s="154"/>
      <c r="O132" s="154"/>
      <c r="P132" s="110">
        <f t="shared" si="5"/>
        <v>1</v>
      </c>
      <c r="Q132" s="162"/>
    </row>
    <row r="133" spans="1:17" ht="13.5" thickBot="1">
      <c r="A133" s="116">
        <v>131</v>
      </c>
      <c r="B133" s="116" t="s">
        <v>2168</v>
      </c>
      <c r="C133" s="48">
        <v>2003</v>
      </c>
      <c r="D133" s="2" t="s">
        <v>1616</v>
      </c>
      <c r="E133" s="42"/>
      <c r="F133" s="2"/>
      <c r="G133" s="2"/>
      <c r="H133" s="2">
        <v>1</v>
      </c>
      <c r="I133" s="2"/>
      <c r="J133" s="2"/>
      <c r="K133" s="2"/>
      <c r="L133" s="2"/>
      <c r="M133" s="2"/>
      <c r="N133" s="2"/>
      <c r="O133" s="2"/>
      <c r="P133" s="29">
        <f t="shared" si="5"/>
        <v>1</v>
      </c>
      <c r="Q133" s="162"/>
    </row>
    <row r="134" spans="1:17" ht="13.5" thickBot="1">
      <c r="A134" s="116">
        <v>132</v>
      </c>
      <c r="B134" s="135" t="s">
        <v>2169</v>
      </c>
      <c r="C134" s="113">
        <v>2004</v>
      </c>
      <c r="D134" s="153" t="s">
        <v>1620</v>
      </c>
      <c r="E134" s="20"/>
      <c r="F134" s="20"/>
      <c r="G134" s="20"/>
      <c r="H134" s="20">
        <v>1</v>
      </c>
      <c r="I134" s="20"/>
      <c r="J134" s="20"/>
      <c r="K134" s="20"/>
      <c r="L134" s="20"/>
      <c r="M134" s="20"/>
      <c r="N134" s="20"/>
      <c r="O134" s="20"/>
      <c r="P134" s="29">
        <f t="shared" si="5"/>
        <v>1</v>
      </c>
      <c r="Q134" s="162"/>
    </row>
    <row r="135" spans="1:17" ht="13.5" thickBot="1">
      <c r="A135" s="116">
        <v>133</v>
      </c>
      <c r="B135" s="135" t="s">
        <v>2170</v>
      </c>
      <c r="C135" s="113">
        <v>2004</v>
      </c>
      <c r="D135" s="153" t="s">
        <v>1578</v>
      </c>
      <c r="E135" s="20"/>
      <c r="F135" s="20"/>
      <c r="G135" s="20"/>
      <c r="H135" s="20">
        <v>1</v>
      </c>
      <c r="I135" s="20"/>
      <c r="J135" s="20"/>
      <c r="K135" s="20"/>
      <c r="L135" s="20"/>
      <c r="M135" s="20"/>
      <c r="N135" s="20"/>
      <c r="O135" s="20"/>
      <c r="P135" s="29">
        <f t="shared" si="5"/>
        <v>1</v>
      </c>
      <c r="Q135" s="162"/>
    </row>
    <row r="136" spans="1:17" ht="39" thickBot="1">
      <c r="A136" s="116">
        <v>134</v>
      </c>
      <c r="B136" s="116" t="s">
        <v>2171</v>
      </c>
      <c r="C136" s="48">
        <v>2005</v>
      </c>
      <c r="D136" s="42" t="s">
        <v>2172</v>
      </c>
      <c r="E136" s="42"/>
      <c r="F136" s="2"/>
      <c r="G136" s="2"/>
      <c r="H136" s="2">
        <v>1</v>
      </c>
      <c r="I136" s="2"/>
      <c r="J136" s="2"/>
      <c r="K136" s="2"/>
      <c r="L136" s="2"/>
      <c r="M136" s="2"/>
      <c r="N136" s="2"/>
      <c r="O136" s="2"/>
      <c r="P136" s="29">
        <f t="shared" si="5"/>
        <v>1</v>
      </c>
      <c r="Q136" s="162"/>
    </row>
    <row r="137" spans="1:17" ht="13.5" thickBot="1">
      <c r="A137" s="116">
        <v>135</v>
      </c>
      <c r="B137" s="116" t="s">
        <v>779</v>
      </c>
      <c r="C137" s="48"/>
      <c r="D137" s="42" t="s">
        <v>1767</v>
      </c>
      <c r="E137" s="2"/>
      <c r="F137" s="2"/>
      <c r="G137" s="2"/>
      <c r="H137" s="2"/>
      <c r="I137" s="2">
        <v>1</v>
      </c>
      <c r="J137" s="2"/>
      <c r="K137" s="2"/>
      <c r="L137" s="2"/>
      <c r="M137" s="2"/>
      <c r="N137" s="2"/>
      <c r="O137" s="2"/>
      <c r="P137" s="29">
        <v>1</v>
      </c>
      <c r="Q137" s="162"/>
    </row>
    <row r="138" spans="1:17" ht="13.5" thickBot="1">
      <c r="A138" s="116">
        <v>136</v>
      </c>
      <c r="B138" s="116" t="s">
        <v>780</v>
      </c>
      <c r="C138" s="48"/>
      <c r="D138" s="2" t="s">
        <v>1767</v>
      </c>
      <c r="E138" s="42"/>
      <c r="F138" s="2"/>
      <c r="G138" s="2"/>
      <c r="H138" s="2"/>
      <c r="I138" s="2">
        <v>1</v>
      </c>
      <c r="J138" s="2"/>
      <c r="K138" s="2"/>
      <c r="L138" s="2"/>
      <c r="M138" s="2"/>
      <c r="N138" s="2"/>
      <c r="O138" s="2"/>
      <c r="P138" s="29">
        <v>1</v>
      </c>
      <c r="Q138" s="162"/>
    </row>
    <row r="139" spans="1:17" ht="13.5" thickBot="1">
      <c r="A139" s="116">
        <v>137</v>
      </c>
      <c r="B139" s="117" t="s">
        <v>782</v>
      </c>
      <c r="C139" s="111"/>
      <c r="D139" s="108" t="s">
        <v>1526</v>
      </c>
      <c r="E139" s="109"/>
      <c r="F139" s="108"/>
      <c r="G139" s="108"/>
      <c r="H139" s="108"/>
      <c r="I139" s="108">
        <v>1</v>
      </c>
      <c r="J139" s="108"/>
      <c r="K139" s="108"/>
      <c r="L139" s="108"/>
      <c r="M139" s="108"/>
      <c r="N139" s="108"/>
      <c r="O139" s="108"/>
      <c r="P139" s="110">
        <v>1</v>
      </c>
      <c r="Q139" s="162"/>
    </row>
    <row r="140" spans="1:17" ht="13.5" thickBot="1">
      <c r="A140" s="116">
        <v>138</v>
      </c>
      <c r="B140" s="116" t="s">
        <v>1021</v>
      </c>
      <c r="C140" s="48"/>
      <c r="D140" s="42" t="s">
        <v>279</v>
      </c>
      <c r="E140" s="42"/>
      <c r="F140" s="2"/>
      <c r="G140" s="2"/>
      <c r="H140" s="2"/>
      <c r="I140" s="2"/>
      <c r="J140" s="2"/>
      <c r="K140" s="2">
        <v>1</v>
      </c>
      <c r="L140" s="2"/>
      <c r="M140" s="2"/>
      <c r="N140" s="2"/>
      <c r="O140" s="2"/>
      <c r="P140" s="29">
        <f t="shared" ref="P140:P147" si="6">SUM(K140:O140)</f>
        <v>1</v>
      </c>
      <c r="Q140" s="162"/>
    </row>
    <row r="141" spans="1:17" ht="13.5" thickBot="1">
      <c r="A141" s="116">
        <v>139</v>
      </c>
      <c r="B141" s="116" t="s">
        <v>1022</v>
      </c>
      <c r="C141" s="48"/>
      <c r="D141" s="42" t="s">
        <v>279</v>
      </c>
      <c r="E141" s="42"/>
      <c r="F141" s="2"/>
      <c r="G141" s="2"/>
      <c r="H141" s="2"/>
      <c r="I141" s="2"/>
      <c r="J141" s="2"/>
      <c r="K141" s="2">
        <v>1</v>
      </c>
      <c r="L141" s="2"/>
      <c r="M141" s="2"/>
      <c r="N141" s="2"/>
      <c r="O141" s="2"/>
      <c r="P141" s="29">
        <f t="shared" si="6"/>
        <v>1</v>
      </c>
      <c r="Q141" s="162"/>
    </row>
    <row r="142" spans="1:17" ht="13.5" thickBot="1">
      <c r="A142" s="116">
        <v>140</v>
      </c>
      <c r="B142" s="116" t="s">
        <v>1023</v>
      </c>
      <c r="C142" s="48"/>
      <c r="D142" s="42" t="s">
        <v>279</v>
      </c>
      <c r="E142" s="42"/>
      <c r="F142" s="2"/>
      <c r="G142" s="2"/>
      <c r="H142" s="2"/>
      <c r="I142" s="2"/>
      <c r="J142" s="2"/>
      <c r="K142" s="2">
        <v>1</v>
      </c>
      <c r="L142" s="2"/>
      <c r="M142" s="2"/>
      <c r="N142" s="2"/>
      <c r="O142" s="2"/>
      <c r="P142" s="29">
        <f t="shared" si="6"/>
        <v>1</v>
      </c>
      <c r="Q142" s="162"/>
    </row>
    <row r="143" spans="1:17" ht="13.5" thickBot="1">
      <c r="A143" s="116">
        <v>141</v>
      </c>
      <c r="B143" s="116" t="s">
        <v>1024</v>
      </c>
      <c r="C143" s="48"/>
      <c r="D143" s="42" t="s">
        <v>279</v>
      </c>
      <c r="E143" s="42"/>
      <c r="F143" s="2"/>
      <c r="G143" s="2"/>
      <c r="H143" s="2"/>
      <c r="I143" s="2"/>
      <c r="J143" s="2"/>
      <c r="K143" s="2">
        <v>1</v>
      </c>
      <c r="L143" s="2"/>
      <c r="M143" s="2"/>
      <c r="N143" s="2"/>
      <c r="O143" s="2"/>
      <c r="P143" s="29">
        <f t="shared" si="6"/>
        <v>1</v>
      </c>
      <c r="Q143" s="162"/>
    </row>
    <row r="144" spans="1:17" ht="13.5" thickBot="1">
      <c r="A144" s="116">
        <v>142</v>
      </c>
      <c r="B144" s="116" t="s">
        <v>1025</v>
      </c>
      <c r="C144" s="48"/>
      <c r="D144" s="42" t="s">
        <v>279</v>
      </c>
      <c r="E144" s="42"/>
      <c r="F144" s="2"/>
      <c r="G144" s="2"/>
      <c r="H144" s="2"/>
      <c r="I144" s="2"/>
      <c r="J144" s="2"/>
      <c r="K144" s="2">
        <v>1</v>
      </c>
      <c r="L144" s="2"/>
      <c r="M144" s="2"/>
      <c r="N144" s="2"/>
      <c r="O144" s="2"/>
      <c r="P144" s="29">
        <f t="shared" si="6"/>
        <v>1</v>
      </c>
      <c r="Q144" s="162"/>
    </row>
    <row r="145" spans="1:18" ht="13.5" thickBot="1">
      <c r="A145" s="116">
        <v>143</v>
      </c>
      <c r="B145" s="116" t="s">
        <v>1026</v>
      </c>
      <c r="C145" s="48"/>
      <c r="D145" s="42" t="s">
        <v>279</v>
      </c>
      <c r="E145" s="42"/>
      <c r="F145" s="2"/>
      <c r="G145" s="2"/>
      <c r="H145" s="2"/>
      <c r="I145" s="2"/>
      <c r="J145" s="2"/>
      <c r="K145" s="2">
        <v>1</v>
      </c>
      <c r="L145" s="2"/>
      <c r="M145" s="2"/>
      <c r="N145" s="2"/>
      <c r="O145" s="2"/>
      <c r="P145" s="29">
        <f t="shared" si="6"/>
        <v>1</v>
      </c>
      <c r="Q145" s="162" t="s">
        <v>453</v>
      </c>
      <c r="R145">
        <f>SUM(E145:O145)</f>
        <v>1</v>
      </c>
    </row>
    <row r="146" spans="1:18" ht="13.5" thickBot="1">
      <c r="A146" s="116">
        <v>144</v>
      </c>
      <c r="B146" s="117" t="s">
        <v>1027</v>
      </c>
      <c r="C146" s="111"/>
      <c r="D146" s="109" t="s">
        <v>1526</v>
      </c>
      <c r="E146" s="109"/>
      <c r="F146" s="108"/>
      <c r="G146" s="108"/>
      <c r="H146" s="108"/>
      <c r="I146" s="108"/>
      <c r="J146" s="108"/>
      <c r="K146" s="108">
        <v>1</v>
      </c>
      <c r="L146" s="108"/>
      <c r="M146" s="108"/>
      <c r="N146" s="108"/>
      <c r="O146" s="108"/>
      <c r="P146" s="110">
        <f t="shared" si="6"/>
        <v>1</v>
      </c>
      <c r="Q146" s="162"/>
    </row>
    <row r="147" spans="1:18" ht="13.5" thickBot="1">
      <c r="A147" s="116">
        <v>145</v>
      </c>
      <c r="B147" s="117" t="s">
        <v>1029</v>
      </c>
      <c r="C147" s="111"/>
      <c r="D147" s="109" t="s">
        <v>1526</v>
      </c>
      <c r="E147" s="109"/>
      <c r="F147" s="108"/>
      <c r="G147" s="108"/>
      <c r="H147" s="108"/>
      <c r="I147" s="108"/>
      <c r="J147" s="108"/>
      <c r="K147" s="108">
        <v>1</v>
      </c>
      <c r="L147" s="108"/>
      <c r="M147" s="108"/>
      <c r="N147" s="108"/>
      <c r="O147" s="108"/>
      <c r="P147" s="110">
        <f t="shared" si="6"/>
        <v>1</v>
      </c>
      <c r="Q147" s="162"/>
    </row>
    <row r="148" spans="1:18" ht="13.5" thickBot="1">
      <c r="A148" s="116">
        <v>146</v>
      </c>
      <c r="B148" s="116" t="s">
        <v>1053</v>
      </c>
      <c r="C148" s="48"/>
      <c r="D148" s="42" t="s">
        <v>1772</v>
      </c>
      <c r="E148" s="42"/>
      <c r="F148" s="2"/>
      <c r="G148" s="2"/>
      <c r="H148" s="2"/>
      <c r="I148" s="2"/>
      <c r="J148" s="2"/>
      <c r="K148" s="2"/>
      <c r="L148" s="2"/>
      <c r="M148" s="2"/>
      <c r="N148" s="2">
        <v>1</v>
      </c>
      <c r="O148" s="2"/>
      <c r="P148" s="29">
        <f>SUM(E148:O148)</f>
        <v>1</v>
      </c>
      <c r="Q148" s="162"/>
    </row>
    <row r="149" spans="1:18" ht="26.25" thickBot="1">
      <c r="A149" s="116">
        <v>147</v>
      </c>
      <c r="B149" s="116" t="s">
        <v>1056</v>
      </c>
      <c r="C149" s="48"/>
      <c r="D149" s="42" t="s">
        <v>287</v>
      </c>
      <c r="E149" s="42"/>
      <c r="F149" s="2"/>
      <c r="G149" s="2"/>
      <c r="H149" s="2"/>
      <c r="I149" s="2"/>
      <c r="J149" s="2"/>
      <c r="K149" s="2"/>
      <c r="L149" s="2"/>
      <c r="M149" s="2"/>
      <c r="N149" s="2">
        <v>1</v>
      </c>
      <c r="O149" s="2"/>
      <c r="P149" s="29">
        <v>1</v>
      </c>
      <c r="Q149" s="162"/>
    </row>
    <row r="150" spans="1:18" ht="13.5" thickBot="1">
      <c r="A150" s="116">
        <v>148</v>
      </c>
      <c r="B150" s="116" t="s">
        <v>1057</v>
      </c>
      <c r="C150" s="48"/>
      <c r="D150" s="42" t="s">
        <v>1819</v>
      </c>
      <c r="E150" s="42"/>
      <c r="F150" s="2"/>
      <c r="G150" s="2"/>
      <c r="H150" s="2"/>
      <c r="I150" s="2"/>
      <c r="J150" s="2"/>
      <c r="K150" s="2"/>
      <c r="L150" s="2"/>
      <c r="M150" s="2"/>
      <c r="N150" s="2">
        <v>1</v>
      </c>
      <c r="O150" s="2"/>
      <c r="P150" s="29">
        <v>1</v>
      </c>
      <c r="Q150" s="162"/>
    </row>
    <row r="151" spans="1:18" ht="13.5" thickBot="1">
      <c r="A151" s="116">
        <v>149</v>
      </c>
      <c r="B151" s="116" t="s">
        <v>1058</v>
      </c>
      <c r="C151" s="48"/>
      <c r="D151" s="42" t="s">
        <v>1819</v>
      </c>
      <c r="E151" s="42"/>
      <c r="F151" s="2"/>
      <c r="G151" s="2"/>
      <c r="H151" s="2"/>
      <c r="I151" s="2"/>
      <c r="J151" s="2"/>
      <c r="K151" s="2"/>
      <c r="L151" s="2"/>
      <c r="M151" s="2"/>
      <c r="N151" s="2">
        <v>1</v>
      </c>
      <c r="O151" s="2"/>
      <c r="P151" s="29">
        <v>1</v>
      </c>
      <c r="Q151" s="162"/>
    </row>
    <row r="152" spans="1:18" ht="13.5" thickBot="1">
      <c r="A152" s="116">
        <v>150</v>
      </c>
      <c r="B152" s="135" t="s">
        <v>1199</v>
      </c>
      <c r="C152" s="20"/>
      <c r="D152" s="153" t="s">
        <v>1200</v>
      </c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>
        <v>1</v>
      </c>
      <c r="P152" s="125">
        <v>1</v>
      </c>
      <c r="Q152" s="162"/>
    </row>
    <row r="153" spans="1:18" ht="13.5" thickBot="1">
      <c r="A153" s="116">
        <v>151</v>
      </c>
      <c r="B153" s="135" t="s">
        <v>1201</v>
      </c>
      <c r="C153" s="20"/>
      <c r="D153" s="153" t="s">
        <v>1656</v>
      </c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>
        <v>1</v>
      </c>
      <c r="P153" s="125">
        <v>1</v>
      </c>
      <c r="Q153" s="162"/>
    </row>
    <row r="154" spans="1:18" ht="13.5" thickBot="1">
      <c r="A154" s="116">
        <v>152</v>
      </c>
      <c r="B154" s="135" t="s">
        <v>1202</v>
      </c>
      <c r="C154" s="20"/>
      <c r="D154" s="153" t="s">
        <v>1203</v>
      </c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>
        <v>1</v>
      </c>
      <c r="P154" s="125">
        <v>1</v>
      </c>
      <c r="Q154" s="162"/>
    </row>
    <row r="155" spans="1:18" ht="13.5" thickBot="1">
      <c r="A155" s="116">
        <v>153</v>
      </c>
      <c r="B155" s="135" t="s">
        <v>1204</v>
      </c>
      <c r="C155" s="20"/>
      <c r="D155" s="153" t="s">
        <v>1701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>
        <v>1</v>
      </c>
      <c r="P155" s="125">
        <v>1</v>
      </c>
      <c r="Q155" s="162"/>
    </row>
    <row r="156" spans="1:18" ht="13.5" thickBot="1">
      <c r="A156" s="116">
        <v>154</v>
      </c>
      <c r="B156" s="135" t="s">
        <v>1205</v>
      </c>
      <c r="C156" s="20"/>
      <c r="D156" s="153" t="s">
        <v>1705</v>
      </c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>
        <v>1</v>
      </c>
      <c r="P156" s="125">
        <v>1</v>
      </c>
      <c r="Q156" s="162"/>
    </row>
    <row r="157" spans="1:18" ht="13.5" thickBot="1">
      <c r="A157" s="116">
        <v>155</v>
      </c>
      <c r="B157" s="135" t="s">
        <v>1206</v>
      </c>
      <c r="C157" s="20"/>
      <c r="D157" s="153" t="s">
        <v>1707</v>
      </c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1</v>
      </c>
      <c r="P157" s="125">
        <v>1</v>
      </c>
      <c r="Q157" s="162"/>
    </row>
    <row r="158" spans="1:18" ht="13.5" thickBot="1">
      <c r="A158" s="116">
        <v>156</v>
      </c>
      <c r="B158" s="135" t="s">
        <v>1249</v>
      </c>
      <c r="C158" s="20"/>
      <c r="D158" s="153" t="s">
        <v>1578</v>
      </c>
      <c r="E158" s="20"/>
      <c r="F158" s="20"/>
      <c r="G158" s="20"/>
      <c r="H158" s="20"/>
      <c r="I158" s="20"/>
      <c r="J158" s="20"/>
      <c r="K158" s="20"/>
      <c r="L158" s="20">
        <v>1</v>
      </c>
      <c r="M158" s="20"/>
      <c r="N158" s="20"/>
      <c r="O158" s="20"/>
      <c r="P158" s="125">
        <v>1</v>
      </c>
      <c r="Q158" s="162"/>
    </row>
    <row r="159" spans="1:18" ht="13.5" thickBot="1">
      <c r="A159" s="116">
        <v>157</v>
      </c>
      <c r="B159" s="135" t="s">
        <v>1250</v>
      </c>
      <c r="C159" s="20">
        <v>2004</v>
      </c>
      <c r="D159" s="153" t="s">
        <v>1537</v>
      </c>
      <c r="E159" s="20"/>
      <c r="F159" s="20"/>
      <c r="G159" s="20"/>
      <c r="H159" s="20"/>
      <c r="I159" s="20"/>
      <c r="J159" s="20"/>
      <c r="K159" s="20"/>
      <c r="L159" s="20">
        <v>1</v>
      </c>
      <c r="M159" s="20"/>
      <c r="N159" s="20"/>
      <c r="O159" s="20"/>
      <c r="P159" s="125">
        <v>1</v>
      </c>
      <c r="Q159" s="162"/>
    </row>
    <row r="160" spans="1:18" ht="13.5" thickBot="1">
      <c r="A160" s="116">
        <v>158</v>
      </c>
      <c r="B160" s="151" t="s">
        <v>1251</v>
      </c>
      <c r="C160" s="154">
        <v>2003</v>
      </c>
      <c r="D160" s="152" t="s">
        <v>1526</v>
      </c>
      <c r="E160" s="154"/>
      <c r="F160" s="154"/>
      <c r="G160" s="154"/>
      <c r="H160" s="154"/>
      <c r="I160" s="154"/>
      <c r="J160" s="154"/>
      <c r="K160" s="154"/>
      <c r="L160" s="154">
        <v>1</v>
      </c>
      <c r="M160" s="154"/>
      <c r="N160" s="154"/>
      <c r="O160" s="154"/>
      <c r="P160" s="155">
        <v>1</v>
      </c>
      <c r="Q160" s="162"/>
    </row>
    <row r="161" spans="1:17" ht="13.5" thickBot="1">
      <c r="A161" s="116">
        <v>159</v>
      </c>
      <c r="B161" s="135" t="s">
        <v>1252</v>
      </c>
      <c r="C161" s="20">
        <v>2003</v>
      </c>
      <c r="D161" s="153" t="s">
        <v>1697</v>
      </c>
      <c r="E161" s="20"/>
      <c r="F161" s="20"/>
      <c r="G161" s="20"/>
      <c r="H161" s="20"/>
      <c r="I161" s="20"/>
      <c r="J161" s="20"/>
      <c r="K161" s="20"/>
      <c r="L161" s="20">
        <v>1</v>
      </c>
      <c r="M161" s="20"/>
      <c r="N161" s="20"/>
      <c r="O161" s="20"/>
      <c r="P161" s="125">
        <v>1</v>
      </c>
      <c r="Q161" s="162"/>
    </row>
    <row r="162" spans="1:17" ht="13.5" thickBot="1">
      <c r="A162" s="116">
        <v>160</v>
      </c>
      <c r="B162" s="135" t="s">
        <v>1253</v>
      </c>
      <c r="C162" s="20">
        <v>2004</v>
      </c>
      <c r="D162" s="153" t="s">
        <v>1528</v>
      </c>
      <c r="E162" s="20"/>
      <c r="F162" s="20"/>
      <c r="G162" s="20"/>
      <c r="H162" s="20"/>
      <c r="I162" s="20"/>
      <c r="J162" s="20"/>
      <c r="K162" s="20"/>
      <c r="L162" s="20">
        <v>1</v>
      </c>
      <c r="M162" s="20"/>
      <c r="N162" s="20"/>
      <c r="O162" s="20"/>
      <c r="P162" s="125">
        <v>1</v>
      </c>
      <c r="Q162" s="162"/>
    </row>
    <row r="163" spans="1:17" ht="13.5" thickBot="1">
      <c r="A163" s="116">
        <v>161</v>
      </c>
      <c r="B163" s="135" t="s">
        <v>1254</v>
      </c>
      <c r="C163" s="20">
        <v>2004</v>
      </c>
      <c r="D163" s="153" t="s">
        <v>1528</v>
      </c>
      <c r="E163" s="20"/>
      <c r="F163" s="20"/>
      <c r="G163" s="20"/>
      <c r="H163" s="20"/>
      <c r="I163" s="20"/>
      <c r="J163" s="20"/>
      <c r="K163" s="20"/>
      <c r="L163" s="20">
        <v>1</v>
      </c>
      <c r="M163" s="20"/>
      <c r="N163" s="20"/>
      <c r="O163" s="20"/>
      <c r="P163" s="125">
        <v>1</v>
      </c>
      <c r="Q163" s="162"/>
    </row>
    <row r="164" spans="1:17" ht="13.5" thickBot="1">
      <c r="A164" s="116">
        <v>162</v>
      </c>
      <c r="B164" s="135" t="s">
        <v>1255</v>
      </c>
      <c r="C164" s="20">
        <v>2004</v>
      </c>
      <c r="D164" s="153" t="s">
        <v>1528</v>
      </c>
      <c r="E164" s="20"/>
      <c r="F164" s="20"/>
      <c r="G164" s="20"/>
      <c r="H164" s="20"/>
      <c r="I164" s="20"/>
      <c r="J164" s="20"/>
      <c r="K164" s="20"/>
      <c r="L164" s="20">
        <v>1</v>
      </c>
      <c r="M164" s="20"/>
      <c r="N164" s="20"/>
      <c r="O164" s="20"/>
      <c r="P164" s="125">
        <v>1</v>
      </c>
      <c r="Q164" s="162"/>
    </row>
    <row r="165" spans="1:17" ht="13.5" thickBot="1">
      <c r="A165" s="116">
        <v>163</v>
      </c>
      <c r="B165" s="135" t="s">
        <v>1257</v>
      </c>
      <c r="C165" s="20">
        <v>2004</v>
      </c>
      <c r="D165" s="153" t="s">
        <v>1528</v>
      </c>
      <c r="E165" s="20"/>
      <c r="F165" s="20"/>
      <c r="G165" s="20"/>
      <c r="H165" s="20"/>
      <c r="I165" s="20"/>
      <c r="J165" s="20"/>
      <c r="K165" s="20"/>
      <c r="L165" s="20">
        <v>1</v>
      </c>
      <c r="M165" s="20"/>
      <c r="N165" s="20"/>
      <c r="O165" s="20"/>
      <c r="P165" s="125">
        <v>1</v>
      </c>
      <c r="Q165" s="162"/>
    </row>
    <row r="166" spans="1:17" ht="26.25" thickBot="1">
      <c r="A166" s="116">
        <v>164</v>
      </c>
      <c r="B166" s="135" t="s">
        <v>2196</v>
      </c>
      <c r="C166" s="113">
        <v>2007</v>
      </c>
      <c r="D166" s="153" t="s">
        <v>2190</v>
      </c>
      <c r="E166" s="20">
        <v>0</v>
      </c>
      <c r="F166" s="20">
        <v>0</v>
      </c>
      <c r="G166" s="20">
        <v>0</v>
      </c>
      <c r="H166" s="20">
        <v>0</v>
      </c>
      <c r="I166" s="20"/>
      <c r="J166" s="20"/>
      <c r="K166" s="20"/>
      <c r="L166" s="20"/>
      <c r="M166" s="20"/>
      <c r="N166" s="20"/>
      <c r="O166" s="20"/>
      <c r="P166" s="29">
        <f>SUM(E166:O166)</f>
        <v>0</v>
      </c>
      <c r="Q166" s="162"/>
    </row>
    <row r="167" spans="1:17" ht="13.5" thickBot="1">
      <c r="A167" s="118">
        <v>165</v>
      </c>
      <c r="B167" s="116" t="s">
        <v>2173</v>
      </c>
      <c r="C167" s="48">
        <v>2006</v>
      </c>
      <c r="D167" s="2" t="s">
        <v>2174</v>
      </c>
      <c r="E167" s="4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9"/>
      <c r="Q167" s="162"/>
    </row>
    <row r="168" spans="1:17" ht="13.5" thickBot="1">
      <c r="A168" s="118">
        <v>166</v>
      </c>
      <c r="B168" s="135" t="s">
        <v>2175</v>
      </c>
      <c r="C168" s="113">
        <v>2005</v>
      </c>
      <c r="D168" s="153" t="s">
        <v>1705</v>
      </c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9"/>
      <c r="Q168" s="162"/>
    </row>
    <row r="169" spans="1:17" ht="13.5" thickBot="1">
      <c r="A169" s="118">
        <v>167</v>
      </c>
      <c r="B169" s="116" t="s">
        <v>2176</v>
      </c>
      <c r="C169" s="48">
        <v>2005</v>
      </c>
      <c r="D169" s="42" t="s">
        <v>2177</v>
      </c>
      <c r="E169" s="4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9"/>
      <c r="Q169" s="162"/>
    </row>
    <row r="170" spans="1:17" ht="13.5" thickBot="1">
      <c r="A170" s="118">
        <v>168</v>
      </c>
      <c r="B170" s="116" t="s">
        <v>2178</v>
      </c>
      <c r="C170" s="48">
        <v>2005</v>
      </c>
      <c r="D170" s="42" t="s">
        <v>1616</v>
      </c>
      <c r="E170" s="4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9"/>
      <c r="Q170" s="162"/>
    </row>
    <row r="171" spans="1:17" ht="13.5" thickBot="1">
      <c r="A171" s="118">
        <v>169</v>
      </c>
      <c r="B171" s="116" t="s">
        <v>2179</v>
      </c>
      <c r="C171" s="48">
        <v>2005</v>
      </c>
      <c r="D171" s="2" t="s">
        <v>2177</v>
      </c>
      <c r="E171" s="4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9"/>
      <c r="Q171" s="162"/>
    </row>
    <row r="172" spans="1:17" ht="13.5" thickBot="1">
      <c r="A172" s="118">
        <v>170</v>
      </c>
      <c r="B172" s="116" t="s">
        <v>2180</v>
      </c>
      <c r="C172" s="48">
        <v>2006</v>
      </c>
      <c r="D172" s="42" t="s">
        <v>1620</v>
      </c>
      <c r="E172" s="4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9"/>
      <c r="Q172" s="162"/>
    </row>
    <row r="173" spans="1:17" ht="13.5" thickBot="1">
      <c r="A173" s="118">
        <v>171</v>
      </c>
      <c r="B173" s="116" t="s">
        <v>2181</v>
      </c>
      <c r="C173" s="48">
        <v>2006</v>
      </c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9"/>
      <c r="Q173" s="162"/>
    </row>
    <row r="174" spans="1:17" ht="13.5" thickBot="1">
      <c r="A174" s="118">
        <v>172</v>
      </c>
      <c r="B174" s="116" t="s">
        <v>2182</v>
      </c>
      <c r="C174" s="48">
        <v>2005</v>
      </c>
      <c r="D174" s="42" t="s">
        <v>2177</v>
      </c>
      <c r="E174" s="4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9"/>
      <c r="Q174" s="162"/>
    </row>
    <row r="175" spans="1:17" ht="13.5" thickBot="1">
      <c r="A175" s="118">
        <v>173</v>
      </c>
      <c r="B175" s="116" t="s">
        <v>2183</v>
      </c>
      <c r="C175" s="48">
        <v>2006</v>
      </c>
      <c r="D175" s="42" t="s">
        <v>1620</v>
      </c>
      <c r="E175" s="4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9"/>
      <c r="Q175" s="162"/>
    </row>
    <row r="176" spans="1:17" ht="26.25" thickBot="1">
      <c r="A176" s="118">
        <v>174</v>
      </c>
      <c r="B176" s="116" t="s">
        <v>2184</v>
      </c>
      <c r="C176" s="48">
        <v>2005</v>
      </c>
      <c r="D176" s="42" t="s">
        <v>2185</v>
      </c>
      <c r="E176" s="4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9"/>
      <c r="Q176" s="162"/>
    </row>
    <row r="177" spans="1:17" ht="13.5" thickBot="1">
      <c r="A177" s="118">
        <v>175</v>
      </c>
      <c r="B177" s="116" t="s">
        <v>2186</v>
      </c>
      <c r="C177" s="48">
        <v>2007</v>
      </c>
      <c r="D177" s="42" t="s">
        <v>2177</v>
      </c>
      <c r="E177" s="4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9"/>
      <c r="Q177" s="162"/>
    </row>
    <row r="178" spans="1:17" ht="13.5" thickBot="1">
      <c r="A178" s="118">
        <v>176</v>
      </c>
      <c r="B178" s="116" t="s">
        <v>2187</v>
      </c>
      <c r="C178" s="48">
        <v>2007</v>
      </c>
      <c r="D178" s="42" t="s">
        <v>1759</v>
      </c>
      <c r="E178" s="4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9"/>
      <c r="Q178" s="162"/>
    </row>
    <row r="179" spans="1:17" ht="13.5" thickBot="1">
      <c r="A179" s="118">
        <v>177</v>
      </c>
      <c r="B179" s="135" t="s">
        <v>2188</v>
      </c>
      <c r="C179" s="113">
        <v>2006</v>
      </c>
      <c r="D179" s="153" t="s">
        <v>2177</v>
      </c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9"/>
      <c r="Q179" s="162"/>
    </row>
    <row r="180" spans="1:17" ht="26.25" thickBot="1">
      <c r="A180" s="118">
        <v>178</v>
      </c>
      <c r="B180" s="135" t="s">
        <v>2189</v>
      </c>
      <c r="C180" s="113">
        <v>2008</v>
      </c>
      <c r="D180" s="153" t="s">
        <v>2190</v>
      </c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9"/>
      <c r="Q180" s="162"/>
    </row>
    <row r="181" spans="1:17" ht="13.5" thickBot="1">
      <c r="A181" s="118">
        <v>179</v>
      </c>
      <c r="B181" s="135" t="s">
        <v>2191</v>
      </c>
      <c r="C181" s="113">
        <v>2008</v>
      </c>
      <c r="D181" s="153" t="s">
        <v>1616</v>
      </c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9"/>
      <c r="Q181" s="162"/>
    </row>
    <row r="182" spans="1:17" ht="13.5" thickBot="1">
      <c r="A182" s="118">
        <v>180</v>
      </c>
      <c r="B182" s="116" t="s">
        <v>2192</v>
      </c>
      <c r="C182" s="48">
        <v>2006</v>
      </c>
      <c r="D182" s="42" t="s">
        <v>1616</v>
      </c>
      <c r="E182" s="4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9"/>
      <c r="Q182" s="162"/>
    </row>
    <row r="183" spans="1:17" ht="13.5" thickBot="1">
      <c r="A183" s="118">
        <v>181</v>
      </c>
      <c r="B183" s="116" t="s">
        <v>2193</v>
      </c>
      <c r="C183" s="48">
        <v>2009</v>
      </c>
      <c r="D183" s="42" t="s">
        <v>2174</v>
      </c>
      <c r="E183" s="4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9"/>
      <c r="Q183" s="162"/>
    </row>
    <row r="184" spans="1:17" ht="13.5" thickBot="1">
      <c r="A184" s="118">
        <v>182</v>
      </c>
      <c r="B184" s="116" t="s">
        <v>2194</v>
      </c>
      <c r="C184" s="48">
        <v>2008</v>
      </c>
      <c r="D184" s="42" t="s">
        <v>2195</v>
      </c>
      <c r="E184" s="4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9"/>
      <c r="Q184" s="162"/>
    </row>
    <row r="185" spans="1:17">
      <c r="D185" s="36"/>
      <c r="O185" s="27"/>
      <c r="P185"/>
    </row>
    <row r="186" spans="1:17">
      <c r="D186" s="36"/>
      <c r="O186" s="27"/>
      <c r="P186"/>
    </row>
    <row r="187" spans="1:17">
      <c r="D187" s="36"/>
      <c r="O187" s="27"/>
      <c r="P187"/>
    </row>
    <row r="188" spans="1:17">
      <c r="D188" s="36"/>
      <c r="O188" s="27"/>
      <c r="P188"/>
    </row>
    <row r="189" spans="1:17">
      <c r="D189" s="36"/>
      <c r="O189" s="27"/>
      <c r="P189"/>
    </row>
    <row r="190" spans="1:17">
      <c r="D190" s="36"/>
      <c r="O190" s="27"/>
      <c r="P190"/>
    </row>
    <row r="191" spans="1:17">
      <c r="D191" s="36"/>
      <c r="O191" s="27"/>
      <c r="P191"/>
    </row>
    <row r="192" spans="1:17">
      <c r="D192" s="36"/>
      <c r="O192" s="27"/>
      <c r="P192"/>
    </row>
    <row r="193" spans="4:16">
      <c r="D193" s="36"/>
      <c r="O193" s="27"/>
      <c r="P193"/>
    </row>
    <row r="194" spans="4:16">
      <c r="D194" s="36"/>
      <c r="O194" s="27"/>
      <c r="P194"/>
    </row>
    <row r="195" spans="4:16">
      <c r="D195" s="36"/>
      <c r="O195" s="27"/>
      <c r="P195"/>
    </row>
    <row r="196" spans="4:16">
      <c r="D196" s="36"/>
      <c r="O196" s="27"/>
      <c r="P196"/>
    </row>
    <row r="197" spans="4:16">
      <c r="D197" s="36"/>
      <c r="O197" s="27"/>
      <c r="P197"/>
    </row>
    <row r="198" spans="4:16">
      <c r="D198" s="36"/>
      <c r="O198" s="27"/>
      <c r="P198"/>
    </row>
    <row r="199" spans="4:16">
      <c r="D199" s="36"/>
      <c r="O199" s="27"/>
      <c r="P199"/>
    </row>
  </sheetData>
  <sheetProtection selectLockedCells="1" selectUnlockedCells="1"/>
  <sortState ref="B4:Q13">
    <sortCondition descending="1" ref="Q4"/>
  </sortState>
  <mergeCells count="16">
    <mergeCell ref="P2:P3"/>
    <mergeCell ref="L2:L3"/>
    <mergeCell ref="Q2:Q3"/>
    <mergeCell ref="A1:P1"/>
    <mergeCell ref="A2:A3"/>
    <mergeCell ref="B2:B3"/>
    <mergeCell ref="C2:C3"/>
    <mergeCell ref="D2:D3"/>
    <mergeCell ref="E2:E3"/>
    <mergeCell ref="H2:H3"/>
    <mergeCell ref="N2:N3"/>
    <mergeCell ref="O2:O3"/>
    <mergeCell ref="I2:I3"/>
    <mergeCell ref="J2:J3"/>
    <mergeCell ref="K2:K3"/>
    <mergeCell ref="M2:M3"/>
  </mergeCells>
  <phoneticPr fontId="18" type="noConversion"/>
  <pageMargins left="0.25" right="0.2" top="1" bottom="1" header="0.51180555555555551" footer="0.51180555555555551"/>
  <pageSetup paperSize="9" firstPageNumber="0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R231"/>
  <sheetViews>
    <sheetView workbookViewId="0">
      <selection activeCell="R8" sqref="R8"/>
    </sheetView>
  </sheetViews>
  <sheetFormatPr defaultRowHeight="12.75"/>
  <cols>
    <col min="1" max="1" width="5.85546875" customWidth="1"/>
    <col min="2" max="2" width="18.7109375" customWidth="1"/>
    <col min="4" max="4" width="12" customWidth="1"/>
    <col min="5" max="15" width="6.7109375" style="36" customWidth="1"/>
    <col min="16" max="16" width="6.7109375" style="27" customWidth="1"/>
  </cols>
  <sheetData>
    <row r="1" spans="1:18" ht="24.75" customHeight="1" thickBot="1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</row>
    <row r="2" spans="1:18" ht="75.75" customHeight="1" thickBot="1">
      <c r="A2" s="195" t="s">
        <v>2197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209"/>
    </row>
    <row r="3" spans="1:18" ht="18.75" customHeight="1" thickBot="1">
      <c r="A3" s="196" t="s">
        <v>1513</v>
      </c>
      <c r="B3" s="197" t="s">
        <v>1514</v>
      </c>
      <c r="C3" s="210" t="s">
        <v>1515</v>
      </c>
      <c r="D3" s="196" t="s">
        <v>1516</v>
      </c>
      <c r="E3" s="211" t="s">
        <v>1517</v>
      </c>
      <c r="F3" s="211" t="s">
        <v>1518</v>
      </c>
      <c r="G3" s="211" t="s">
        <v>1519</v>
      </c>
      <c r="H3" s="211" t="s">
        <v>1520</v>
      </c>
      <c r="I3" s="211" t="s">
        <v>423</v>
      </c>
      <c r="J3" s="211" t="s">
        <v>654</v>
      </c>
      <c r="K3" s="211" t="s">
        <v>950</v>
      </c>
      <c r="L3" s="211" t="s">
        <v>1076</v>
      </c>
      <c r="M3" s="211" t="s">
        <v>1136</v>
      </c>
      <c r="N3" s="210" t="s">
        <v>1521</v>
      </c>
      <c r="O3" s="211" t="s">
        <v>1522</v>
      </c>
      <c r="P3" s="183" t="s">
        <v>1661</v>
      </c>
      <c r="Q3" s="212" t="s">
        <v>1510</v>
      </c>
    </row>
    <row r="4" spans="1:18" ht="13.5" thickBot="1">
      <c r="A4" s="196"/>
      <c r="B4" s="197"/>
      <c r="C4" s="210"/>
      <c r="D4" s="196"/>
      <c r="E4" s="211"/>
      <c r="F4" s="211"/>
      <c r="G4" s="211"/>
      <c r="H4" s="211"/>
      <c r="I4" s="211"/>
      <c r="J4" s="211"/>
      <c r="K4" s="211"/>
      <c r="L4" s="211"/>
      <c r="M4" s="211"/>
      <c r="N4" s="210"/>
      <c r="O4" s="211"/>
      <c r="P4" s="183"/>
      <c r="Q4" s="212"/>
    </row>
    <row r="5" spans="1:18" ht="13.5" thickBot="1">
      <c r="A5" s="116">
        <v>1</v>
      </c>
      <c r="B5" s="135" t="s">
        <v>453</v>
      </c>
      <c r="C5" s="20" t="s">
        <v>453</v>
      </c>
      <c r="D5" s="14" t="s">
        <v>453</v>
      </c>
      <c r="E5" s="20"/>
      <c r="F5" s="20" t="s">
        <v>453</v>
      </c>
      <c r="G5" s="20"/>
      <c r="H5" s="20"/>
      <c r="I5" s="20"/>
      <c r="J5" s="20"/>
      <c r="K5" s="20"/>
      <c r="L5" s="20"/>
      <c r="M5" s="20"/>
      <c r="N5" s="20"/>
      <c r="O5" s="20"/>
      <c r="P5" s="29" t="s">
        <v>453</v>
      </c>
      <c r="Q5" s="162"/>
    </row>
    <row r="6" spans="1:18" ht="13.5" thickBot="1">
      <c r="A6" s="116">
        <v>2</v>
      </c>
      <c r="B6" s="135" t="s">
        <v>453</v>
      </c>
      <c r="C6" s="20"/>
      <c r="D6" s="14" t="s">
        <v>453</v>
      </c>
      <c r="E6" s="20"/>
      <c r="F6" s="20"/>
      <c r="G6" s="20"/>
      <c r="H6" s="20"/>
      <c r="I6" s="20"/>
      <c r="J6" s="20"/>
      <c r="K6" s="20"/>
      <c r="L6" s="20"/>
      <c r="M6" s="20"/>
      <c r="N6" s="20" t="s">
        <v>453</v>
      </c>
      <c r="O6" s="20"/>
      <c r="P6" s="125" t="s">
        <v>453</v>
      </c>
      <c r="Q6" s="162"/>
    </row>
    <row r="7" spans="1:18" ht="26.25" thickBot="1">
      <c r="A7" s="116">
        <v>3</v>
      </c>
      <c r="B7" s="116" t="s">
        <v>2199</v>
      </c>
      <c r="C7" s="2">
        <v>1999</v>
      </c>
      <c r="D7" s="2" t="s">
        <v>1534</v>
      </c>
      <c r="E7" s="171">
        <v>15</v>
      </c>
      <c r="F7" s="171"/>
      <c r="G7" s="171">
        <v>14</v>
      </c>
      <c r="H7" s="2">
        <v>2</v>
      </c>
      <c r="I7" s="2">
        <v>12</v>
      </c>
      <c r="J7" s="2">
        <v>13</v>
      </c>
      <c r="K7" s="2">
        <v>13</v>
      </c>
      <c r="L7" s="171">
        <v>16</v>
      </c>
      <c r="M7" s="171">
        <v>16</v>
      </c>
      <c r="N7" s="171">
        <v>15</v>
      </c>
      <c r="O7" s="171">
        <v>14</v>
      </c>
      <c r="P7" s="29">
        <f t="shared" ref="P7:P15" si="0">SUM(E7:O7)</f>
        <v>130</v>
      </c>
      <c r="Q7" s="162">
        <v>90</v>
      </c>
    </row>
    <row r="8" spans="1:18" ht="26.25" thickBot="1">
      <c r="A8" s="116">
        <v>4</v>
      </c>
      <c r="B8" s="116" t="s">
        <v>2200</v>
      </c>
      <c r="C8" s="2">
        <v>1999</v>
      </c>
      <c r="D8" s="2" t="s">
        <v>1534</v>
      </c>
      <c r="E8" s="171">
        <v>13</v>
      </c>
      <c r="F8" s="2">
        <v>6</v>
      </c>
      <c r="G8" s="2">
        <v>6</v>
      </c>
      <c r="H8" s="2">
        <v>1</v>
      </c>
      <c r="I8" s="2">
        <v>4</v>
      </c>
      <c r="J8" s="2">
        <v>1</v>
      </c>
      <c r="K8" s="171">
        <v>15</v>
      </c>
      <c r="L8" s="171">
        <v>15</v>
      </c>
      <c r="M8" s="171">
        <v>13</v>
      </c>
      <c r="N8" s="171">
        <v>12</v>
      </c>
      <c r="O8" s="171">
        <v>15</v>
      </c>
      <c r="P8" s="29">
        <f t="shared" si="0"/>
        <v>101</v>
      </c>
      <c r="Q8" s="162">
        <v>83</v>
      </c>
    </row>
    <row r="9" spans="1:18" ht="13.5" thickBot="1">
      <c r="A9" s="116">
        <v>5</v>
      </c>
      <c r="B9" s="135" t="s">
        <v>2208</v>
      </c>
      <c r="C9" s="126">
        <v>1999</v>
      </c>
      <c r="D9" s="14" t="s">
        <v>1526</v>
      </c>
      <c r="E9" s="20">
        <v>5</v>
      </c>
      <c r="F9" s="125">
        <v>16</v>
      </c>
      <c r="G9" s="125">
        <v>16</v>
      </c>
      <c r="H9" s="125">
        <v>10</v>
      </c>
      <c r="I9" s="20"/>
      <c r="J9" s="125">
        <v>12</v>
      </c>
      <c r="K9" s="125">
        <v>10</v>
      </c>
      <c r="L9" s="125"/>
      <c r="M9" s="125"/>
      <c r="N9" s="125">
        <v>13</v>
      </c>
      <c r="O9" s="20">
        <v>5</v>
      </c>
      <c r="P9" s="29">
        <f t="shared" si="0"/>
        <v>87</v>
      </c>
      <c r="Q9" s="162">
        <v>77</v>
      </c>
    </row>
    <row r="10" spans="1:18" ht="13.5" thickBot="1">
      <c r="A10" s="116">
        <v>6</v>
      </c>
      <c r="B10" s="135" t="s">
        <v>2263</v>
      </c>
      <c r="C10" s="126"/>
      <c r="D10" s="14" t="s">
        <v>1526</v>
      </c>
      <c r="E10" s="20"/>
      <c r="F10" s="20"/>
      <c r="G10" s="125">
        <v>11</v>
      </c>
      <c r="H10" s="20">
        <v>1</v>
      </c>
      <c r="I10" s="20"/>
      <c r="J10" s="125">
        <v>5</v>
      </c>
      <c r="K10" s="125"/>
      <c r="L10" s="125">
        <v>12</v>
      </c>
      <c r="M10" s="125">
        <v>14</v>
      </c>
      <c r="N10" s="125">
        <v>14</v>
      </c>
      <c r="O10" s="125">
        <v>11</v>
      </c>
      <c r="P10" s="29">
        <f t="shared" si="0"/>
        <v>68</v>
      </c>
      <c r="Q10" s="162">
        <v>67</v>
      </c>
    </row>
    <row r="11" spans="1:18" ht="13.5" thickBot="1">
      <c r="A11" s="116">
        <v>7</v>
      </c>
      <c r="B11" s="135" t="s">
        <v>2201</v>
      </c>
      <c r="C11" s="126">
        <v>2000</v>
      </c>
      <c r="D11" s="14" t="s">
        <v>1772</v>
      </c>
      <c r="E11" s="125">
        <v>12</v>
      </c>
      <c r="F11" s="125">
        <v>11</v>
      </c>
      <c r="G11" s="125">
        <v>12</v>
      </c>
      <c r="H11" s="125"/>
      <c r="I11" s="125">
        <v>14</v>
      </c>
      <c r="J11" s="125">
        <v>15</v>
      </c>
      <c r="K11" s="20"/>
      <c r="L11" s="20"/>
      <c r="M11" s="20"/>
      <c r="N11" s="20"/>
      <c r="O11" s="20"/>
      <c r="P11" s="29">
        <f t="shared" si="0"/>
        <v>64</v>
      </c>
      <c r="Q11" s="162">
        <v>64</v>
      </c>
    </row>
    <row r="12" spans="1:18" ht="26.25" thickBot="1">
      <c r="A12" s="116">
        <v>8</v>
      </c>
      <c r="B12" s="116" t="s">
        <v>2353</v>
      </c>
      <c r="C12" s="2">
        <v>2000</v>
      </c>
      <c r="D12" s="2" t="s">
        <v>1534</v>
      </c>
      <c r="E12" s="171">
        <v>14</v>
      </c>
      <c r="F12" s="2"/>
      <c r="G12" s="32">
        <v>2</v>
      </c>
      <c r="H12" s="171">
        <v>8</v>
      </c>
      <c r="I12" s="171">
        <v>8</v>
      </c>
      <c r="J12" s="171">
        <v>8</v>
      </c>
      <c r="K12" s="171">
        <v>12</v>
      </c>
      <c r="L12" s="2">
        <v>7</v>
      </c>
      <c r="M12" s="2"/>
      <c r="N12" s="2">
        <v>1</v>
      </c>
      <c r="O12" s="171">
        <v>9</v>
      </c>
      <c r="P12" s="29">
        <f t="shared" si="0"/>
        <v>69</v>
      </c>
      <c r="Q12" s="162">
        <v>59</v>
      </c>
    </row>
    <row r="13" spans="1:18" ht="26.25" thickBot="1">
      <c r="A13" s="116">
        <v>9</v>
      </c>
      <c r="B13" s="116" t="s">
        <v>2198</v>
      </c>
      <c r="C13" s="2">
        <v>1999</v>
      </c>
      <c r="D13" s="2" t="s">
        <v>1534</v>
      </c>
      <c r="E13" s="171">
        <v>16</v>
      </c>
      <c r="F13" s="171">
        <v>8</v>
      </c>
      <c r="G13" s="171">
        <v>9</v>
      </c>
      <c r="H13" s="2">
        <v>1</v>
      </c>
      <c r="I13" s="2"/>
      <c r="J13" s="171">
        <v>6</v>
      </c>
      <c r="K13" s="171">
        <v>8</v>
      </c>
      <c r="L13" s="2"/>
      <c r="M13" s="171">
        <v>10</v>
      </c>
      <c r="N13" s="2">
        <v>6</v>
      </c>
      <c r="O13" s="2">
        <v>2</v>
      </c>
      <c r="P13" s="29">
        <f t="shared" si="0"/>
        <v>66</v>
      </c>
      <c r="Q13" s="162">
        <v>57</v>
      </c>
      <c r="R13" s="33">
        <f>COUNTIF(E5:O209,"&gt;0")</f>
        <v>460</v>
      </c>
    </row>
    <row r="14" spans="1:18" ht="26.25" thickBot="1">
      <c r="A14" s="116">
        <v>10</v>
      </c>
      <c r="B14" s="135" t="s">
        <v>2205</v>
      </c>
      <c r="C14" s="20">
        <v>1999</v>
      </c>
      <c r="D14" s="14" t="s">
        <v>1847</v>
      </c>
      <c r="E14" s="125">
        <v>8</v>
      </c>
      <c r="F14" s="125">
        <v>10</v>
      </c>
      <c r="G14" s="20">
        <v>4</v>
      </c>
      <c r="H14" s="20">
        <v>1</v>
      </c>
      <c r="I14" s="125">
        <v>7</v>
      </c>
      <c r="J14" s="20"/>
      <c r="K14" s="125">
        <v>7</v>
      </c>
      <c r="L14" s="125">
        <v>10</v>
      </c>
      <c r="M14" s="125">
        <v>15</v>
      </c>
      <c r="N14" s="20"/>
      <c r="O14" s="20"/>
      <c r="P14" s="29">
        <f t="shared" si="0"/>
        <v>62</v>
      </c>
      <c r="Q14" s="162">
        <v>57</v>
      </c>
    </row>
    <row r="15" spans="1:18" ht="26.25" thickBot="1">
      <c r="A15" s="116">
        <v>11</v>
      </c>
      <c r="B15" s="135" t="s">
        <v>2295</v>
      </c>
      <c r="C15" s="20">
        <v>1999</v>
      </c>
      <c r="D15" s="14" t="s">
        <v>1767</v>
      </c>
      <c r="E15" s="20"/>
      <c r="F15" s="20">
        <v>15</v>
      </c>
      <c r="G15" s="20">
        <v>15</v>
      </c>
      <c r="H15" s="20">
        <v>11</v>
      </c>
      <c r="I15" s="20">
        <v>13</v>
      </c>
      <c r="J15" s="20"/>
      <c r="K15" s="20"/>
      <c r="L15" s="20"/>
      <c r="M15" s="20"/>
      <c r="N15" s="20"/>
      <c r="O15" s="20"/>
      <c r="P15" s="29">
        <f t="shared" si="0"/>
        <v>54</v>
      </c>
      <c r="Q15" s="162">
        <v>54</v>
      </c>
    </row>
    <row r="16" spans="1:18" ht="13.5" thickBot="1">
      <c r="A16" s="116">
        <v>12</v>
      </c>
      <c r="B16" s="116" t="s">
        <v>2206</v>
      </c>
      <c r="C16" s="2">
        <v>2000</v>
      </c>
      <c r="D16" s="42" t="s">
        <v>1772</v>
      </c>
      <c r="E16" s="171">
        <v>7</v>
      </c>
      <c r="F16" s="171">
        <v>5</v>
      </c>
      <c r="G16" s="171">
        <v>10</v>
      </c>
      <c r="H16" s="2">
        <v>1</v>
      </c>
      <c r="I16" s="2"/>
      <c r="J16" s="171">
        <v>14</v>
      </c>
      <c r="K16" s="171">
        <v>4</v>
      </c>
      <c r="L16" s="2">
        <v>4</v>
      </c>
      <c r="M16" s="2"/>
      <c r="N16" s="171">
        <v>9</v>
      </c>
      <c r="O16" s="2"/>
      <c r="P16" s="29">
        <f t="shared" ref="P16:P21" si="1">SUM(E16:O16)</f>
        <v>54</v>
      </c>
      <c r="Q16" s="162">
        <v>49</v>
      </c>
    </row>
    <row r="17" spans="1:18" ht="26.25" thickBot="1">
      <c r="A17" s="116">
        <v>13</v>
      </c>
      <c r="B17" s="116" t="s">
        <v>1082</v>
      </c>
      <c r="C17" s="2">
        <v>2000</v>
      </c>
      <c r="D17" s="2" t="s">
        <v>1701</v>
      </c>
      <c r="E17" s="2">
        <v>1</v>
      </c>
      <c r="F17" s="2">
        <v>14</v>
      </c>
      <c r="G17" s="2">
        <v>13</v>
      </c>
      <c r="H17" s="2">
        <v>1</v>
      </c>
      <c r="I17" s="2">
        <v>11</v>
      </c>
      <c r="J17" s="2"/>
      <c r="K17" s="2">
        <v>2</v>
      </c>
      <c r="L17" s="2"/>
      <c r="M17" s="2"/>
      <c r="N17" s="2">
        <v>7</v>
      </c>
      <c r="O17" s="20"/>
      <c r="P17" s="29">
        <f t="shared" si="1"/>
        <v>49</v>
      </c>
      <c r="Q17" s="162"/>
    </row>
    <row r="18" spans="1:18" ht="13.5" thickBot="1">
      <c r="A18" s="116">
        <v>14</v>
      </c>
      <c r="B18" s="116" t="s">
        <v>2202</v>
      </c>
      <c r="C18" s="2">
        <v>2000</v>
      </c>
      <c r="D18" s="2" t="s">
        <v>1772</v>
      </c>
      <c r="E18" s="2">
        <v>11</v>
      </c>
      <c r="F18" s="2">
        <v>7</v>
      </c>
      <c r="G18" s="2">
        <v>1</v>
      </c>
      <c r="H18" s="2">
        <v>1</v>
      </c>
      <c r="I18" s="2"/>
      <c r="J18" s="2">
        <v>4</v>
      </c>
      <c r="K18" s="2">
        <v>9</v>
      </c>
      <c r="L18" s="2">
        <v>5</v>
      </c>
      <c r="M18" s="2"/>
      <c r="N18" s="2">
        <v>10</v>
      </c>
      <c r="O18" s="2"/>
      <c r="P18" s="29">
        <f t="shared" si="1"/>
        <v>48</v>
      </c>
      <c r="Q18" s="162"/>
    </row>
    <row r="19" spans="1:18" ht="13.5" thickBot="1">
      <c r="A19" s="116">
        <v>15</v>
      </c>
      <c r="B19" s="135" t="s">
        <v>2291</v>
      </c>
      <c r="C19" s="20">
        <v>1999</v>
      </c>
      <c r="D19" s="14" t="s">
        <v>1755</v>
      </c>
      <c r="E19" s="20"/>
      <c r="F19" s="20"/>
      <c r="G19" s="20"/>
      <c r="H19" s="20">
        <v>15</v>
      </c>
      <c r="I19" s="20">
        <v>16</v>
      </c>
      <c r="J19" s="20">
        <v>16</v>
      </c>
      <c r="K19" s="20"/>
      <c r="L19" s="20"/>
      <c r="M19" s="20"/>
      <c r="N19" s="20"/>
      <c r="O19" s="20"/>
      <c r="P19" s="29">
        <f t="shared" si="1"/>
        <v>47</v>
      </c>
      <c r="Q19" s="162"/>
    </row>
    <row r="20" spans="1:18" ht="13.5" thickBot="1">
      <c r="A20" s="116">
        <v>16</v>
      </c>
      <c r="B20" s="135" t="s">
        <v>2266</v>
      </c>
      <c r="C20" s="20"/>
      <c r="D20" s="14" t="s">
        <v>1606</v>
      </c>
      <c r="E20" s="20"/>
      <c r="F20" s="20"/>
      <c r="G20" s="20">
        <v>3</v>
      </c>
      <c r="H20" s="20">
        <v>1</v>
      </c>
      <c r="I20" s="20"/>
      <c r="J20" s="20">
        <v>9</v>
      </c>
      <c r="K20" s="20">
        <v>5</v>
      </c>
      <c r="L20" s="20">
        <v>8</v>
      </c>
      <c r="M20" s="20">
        <v>11</v>
      </c>
      <c r="N20" s="20"/>
      <c r="O20" s="20">
        <v>3</v>
      </c>
      <c r="P20" s="29">
        <f t="shared" si="1"/>
        <v>40</v>
      </c>
      <c r="Q20" s="162"/>
    </row>
    <row r="21" spans="1:18" ht="13.5" thickBot="1">
      <c r="A21" s="116">
        <v>17</v>
      </c>
      <c r="B21" s="116" t="s">
        <v>2290</v>
      </c>
      <c r="C21" s="2"/>
      <c r="D21" s="2" t="s">
        <v>1597</v>
      </c>
      <c r="E21" s="2"/>
      <c r="F21" s="2"/>
      <c r="G21" s="2"/>
      <c r="H21" s="2">
        <v>16</v>
      </c>
      <c r="I21" s="2"/>
      <c r="J21" s="2"/>
      <c r="K21" s="2">
        <v>16</v>
      </c>
      <c r="L21" s="2"/>
      <c r="M21" s="2"/>
      <c r="N21" s="2" t="s">
        <v>453</v>
      </c>
      <c r="O21" s="2"/>
      <c r="P21" s="29">
        <f t="shared" si="1"/>
        <v>32</v>
      </c>
      <c r="Q21" s="162"/>
    </row>
    <row r="22" spans="1:18" ht="26.25" thickBot="1">
      <c r="A22" s="116">
        <v>18</v>
      </c>
      <c r="B22" s="135" t="s">
        <v>504</v>
      </c>
      <c r="C22" s="20"/>
      <c r="D22" s="14" t="s">
        <v>505</v>
      </c>
      <c r="E22" s="20"/>
      <c r="F22" s="20"/>
      <c r="G22" s="20"/>
      <c r="H22" s="20">
        <v>1</v>
      </c>
      <c r="I22" s="20">
        <v>15</v>
      </c>
      <c r="J22" s="20"/>
      <c r="K22" s="20"/>
      <c r="L22" s="20"/>
      <c r="M22" s="20"/>
      <c r="N22" s="20">
        <v>16</v>
      </c>
      <c r="O22" s="20"/>
      <c r="P22" s="29">
        <v>32</v>
      </c>
      <c r="Q22" s="162"/>
    </row>
    <row r="23" spans="1:18" ht="13.5" thickBot="1">
      <c r="A23" s="116">
        <v>19</v>
      </c>
      <c r="B23" s="116" t="s">
        <v>515</v>
      </c>
      <c r="C23" s="2">
        <v>1999</v>
      </c>
      <c r="D23" s="2" t="s">
        <v>1606</v>
      </c>
      <c r="E23" s="2"/>
      <c r="F23" s="2"/>
      <c r="G23" s="2"/>
      <c r="H23" s="2" t="s">
        <v>453</v>
      </c>
      <c r="I23" s="2">
        <v>1</v>
      </c>
      <c r="J23" s="2">
        <v>11</v>
      </c>
      <c r="K23" s="2">
        <v>1</v>
      </c>
      <c r="L23" s="2">
        <v>14</v>
      </c>
      <c r="M23" s="2">
        <v>1</v>
      </c>
      <c r="N23" s="2" t="s">
        <v>453</v>
      </c>
      <c r="O23" s="2">
        <v>1</v>
      </c>
      <c r="P23" s="29">
        <v>29</v>
      </c>
      <c r="Q23" s="162" t="s">
        <v>453</v>
      </c>
    </row>
    <row r="24" spans="1:18" ht="13.5" thickBot="1">
      <c r="A24" s="116">
        <v>20</v>
      </c>
      <c r="B24" s="135" t="s">
        <v>560</v>
      </c>
      <c r="C24" s="20">
        <v>1999</v>
      </c>
      <c r="D24" s="14" t="s">
        <v>1606</v>
      </c>
      <c r="E24" s="20"/>
      <c r="F24" s="20"/>
      <c r="G24" s="20"/>
      <c r="H24" s="20">
        <v>1</v>
      </c>
      <c r="I24" s="20"/>
      <c r="J24" s="20">
        <v>7</v>
      </c>
      <c r="K24" s="20"/>
      <c r="L24" s="20">
        <v>9</v>
      </c>
      <c r="M24" s="20"/>
      <c r="N24" s="20"/>
      <c r="O24" s="20">
        <v>12</v>
      </c>
      <c r="P24" s="29">
        <v>29</v>
      </c>
      <c r="Q24" s="162"/>
    </row>
    <row r="25" spans="1:18" ht="13.5" thickBot="1">
      <c r="A25" s="116">
        <v>21</v>
      </c>
      <c r="B25" s="135" t="s">
        <v>2232</v>
      </c>
      <c r="C25" s="20">
        <v>2000</v>
      </c>
      <c r="D25" s="14" t="s">
        <v>1898</v>
      </c>
      <c r="E25" s="20"/>
      <c r="F25" s="20">
        <v>13</v>
      </c>
      <c r="G25" s="20"/>
      <c r="H25" s="20">
        <v>14</v>
      </c>
      <c r="I25" s="20"/>
      <c r="J25" s="20"/>
      <c r="K25" s="20"/>
      <c r="L25" s="20"/>
      <c r="M25" s="20"/>
      <c r="N25" s="20"/>
      <c r="O25" s="20"/>
      <c r="P25" s="29">
        <f>SUM(E25:O25)</f>
        <v>27</v>
      </c>
      <c r="Q25" s="162"/>
    </row>
    <row r="26" spans="1:18" ht="13.5" thickBot="1">
      <c r="A26" s="116">
        <v>22</v>
      </c>
      <c r="B26" s="135" t="s">
        <v>568</v>
      </c>
      <c r="C26" s="126">
        <v>2000</v>
      </c>
      <c r="D26" s="14" t="s">
        <v>1578</v>
      </c>
      <c r="E26" s="20"/>
      <c r="F26" s="20"/>
      <c r="G26" s="20"/>
      <c r="H26" s="20">
        <v>1</v>
      </c>
      <c r="I26" s="20"/>
      <c r="J26" s="20"/>
      <c r="K26" s="20">
        <v>14</v>
      </c>
      <c r="L26" s="20">
        <v>11</v>
      </c>
      <c r="M26" s="20"/>
      <c r="N26" s="20"/>
      <c r="O26" s="20"/>
      <c r="P26" s="29">
        <v>26</v>
      </c>
      <c r="Q26" s="162"/>
    </row>
    <row r="27" spans="1:18" ht="13.5" thickBot="1">
      <c r="A27" s="116">
        <v>23</v>
      </c>
      <c r="B27" s="116" t="s">
        <v>2204</v>
      </c>
      <c r="C27" s="2">
        <v>2000</v>
      </c>
      <c r="D27" s="2" t="s">
        <v>1701</v>
      </c>
      <c r="E27" s="2">
        <v>9</v>
      </c>
      <c r="F27" s="2">
        <v>1</v>
      </c>
      <c r="G27" s="2">
        <v>1</v>
      </c>
      <c r="H27" s="2">
        <v>1</v>
      </c>
      <c r="I27" s="2">
        <v>1</v>
      </c>
      <c r="J27" s="2"/>
      <c r="K27" s="2">
        <v>1</v>
      </c>
      <c r="L27" s="2">
        <v>6</v>
      </c>
      <c r="M27" s="2"/>
      <c r="N27" s="2">
        <v>2</v>
      </c>
      <c r="O27" s="2">
        <v>1</v>
      </c>
      <c r="P27" s="29">
        <f>SUM(E27:O27)</f>
        <v>23</v>
      </c>
      <c r="Q27" s="162"/>
    </row>
    <row r="28" spans="1:18" ht="13.5" thickBot="1">
      <c r="A28" s="116">
        <v>24</v>
      </c>
      <c r="B28" s="135" t="s">
        <v>2265</v>
      </c>
      <c r="C28" s="126"/>
      <c r="D28" s="14" t="s">
        <v>1606</v>
      </c>
      <c r="E28" s="20"/>
      <c r="F28" s="20"/>
      <c r="G28" s="20">
        <v>5</v>
      </c>
      <c r="H28" s="20">
        <v>1</v>
      </c>
      <c r="I28" s="20">
        <v>5</v>
      </c>
      <c r="J28" s="20">
        <v>10</v>
      </c>
      <c r="K28" s="20"/>
      <c r="L28" s="20"/>
      <c r="M28" s="20"/>
      <c r="N28" s="20"/>
      <c r="O28" s="20"/>
      <c r="P28" s="29">
        <f>SUM(E28:O28)</f>
        <v>21</v>
      </c>
      <c r="Q28" s="162"/>
    </row>
    <row r="29" spans="1:18" ht="13.5" thickBot="1">
      <c r="A29" s="116">
        <v>25</v>
      </c>
      <c r="B29" s="116" t="s">
        <v>708</v>
      </c>
      <c r="C29" s="2">
        <v>1999</v>
      </c>
      <c r="D29" s="2" t="s">
        <v>1901</v>
      </c>
      <c r="E29" s="2"/>
      <c r="F29" s="2">
        <v>1</v>
      </c>
      <c r="G29" s="2"/>
      <c r="H29" s="2"/>
      <c r="I29" s="2">
        <v>10</v>
      </c>
      <c r="J29" s="2">
        <v>10</v>
      </c>
      <c r="K29" s="2"/>
      <c r="L29" s="2"/>
      <c r="M29" s="2"/>
      <c r="N29" s="2"/>
      <c r="O29" s="20"/>
      <c r="P29" s="29">
        <f>SUM(E29:O29)</f>
        <v>21</v>
      </c>
      <c r="Q29" s="162" t="s">
        <v>453</v>
      </c>
      <c r="R29" t="s">
        <v>453</v>
      </c>
    </row>
    <row r="30" spans="1:18" ht="13.5" thickBot="1">
      <c r="A30" s="116">
        <v>26</v>
      </c>
      <c r="B30" s="116" t="s">
        <v>2209</v>
      </c>
      <c r="C30" s="2">
        <v>1999</v>
      </c>
      <c r="D30" s="2" t="s">
        <v>1537</v>
      </c>
      <c r="E30" s="2">
        <v>4</v>
      </c>
      <c r="F30" s="2">
        <v>4</v>
      </c>
      <c r="G30" s="2"/>
      <c r="H30" s="2"/>
      <c r="I30" s="2" t="s">
        <v>453</v>
      </c>
      <c r="J30" s="2"/>
      <c r="K30" s="2"/>
      <c r="L30" s="2">
        <v>13</v>
      </c>
      <c r="M30" s="2"/>
      <c r="N30" s="2"/>
      <c r="O30" s="2"/>
      <c r="P30" s="29">
        <f>SUM(E30:O30)</f>
        <v>21</v>
      </c>
      <c r="Q30" s="162"/>
    </row>
    <row r="31" spans="1:18" ht="13.5" thickBot="1">
      <c r="A31" s="116">
        <v>27</v>
      </c>
      <c r="B31" s="116" t="s">
        <v>2233</v>
      </c>
      <c r="C31" s="2">
        <v>1999</v>
      </c>
      <c r="D31" s="2" t="s">
        <v>1816</v>
      </c>
      <c r="E31" s="2"/>
      <c r="F31" s="2">
        <v>12</v>
      </c>
      <c r="G31" s="2">
        <v>7</v>
      </c>
      <c r="H31" s="2"/>
      <c r="I31" s="2"/>
      <c r="J31" s="2"/>
      <c r="K31" s="2"/>
      <c r="L31" s="2"/>
      <c r="M31" s="2"/>
      <c r="N31" s="2"/>
      <c r="O31" s="2"/>
      <c r="P31" s="29">
        <f>SUM(E31:O31)</f>
        <v>19</v>
      </c>
      <c r="Q31" s="162"/>
    </row>
    <row r="32" spans="1:18" ht="13.5" thickBot="1">
      <c r="A32" s="116">
        <v>28</v>
      </c>
      <c r="B32" s="135" t="s">
        <v>1207</v>
      </c>
      <c r="C32" s="20"/>
      <c r="D32" s="20" t="s">
        <v>1178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>
        <v>16</v>
      </c>
      <c r="P32" s="125">
        <v>16</v>
      </c>
      <c r="Q32" s="162"/>
    </row>
    <row r="33" spans="1:17" ht="26.25" thickBot="1">
      <c r="A33" s="116">
        <v>29</v>
      </c>
      <c r="B33" s="116" t="s">
        <v>2203</v>
      </c>
      <c r="C33" s="2">
        <v>1999</v>
      </c>
      <c r="D33" s="2" t="s">
        <v>1847</v>
      </c>
      <c r="E33" s="2">
        <v>10</v>
      </c>
      <c r="F33" s="2"/>
      <c r="G33" s="2">
        <v>1</v>
      </c>
      <c r="H33" s="2">
        <v>1</v>
      </c>
      <c r="I33" s="2">
        <v>1</v>
      </c>
      <c r="J33" s="2"/>
      <c r="K33" s="2">
        <v>1</v>
      </c>
      <c r="L33" s="2"/>
      <c r="M33" s="2"/>
      <c r="N33" s="2"/>
      <c r="O33" s="2">
        <v>1</v>
      </c>
      <c r="P33" s="29">
        <f>SUM(E33:O33)</f>
        <v>15</v>
      </c>
      <c r="Q33" s="162"/>
    </row>
    <row r="34" spans="1:17" ht="13.5" thickBot="1">
      <c r="A34" s="116">
        <v>30</v>
      </c>
      <c r="B34" s="135" t="s">
        <v>2276</v>
      </c>
      <c r="C34" s="20"/>
      <c r="D34" s="14" t="s">
        <v>1597</v>
      </c>
      <c r="E34" s="20"/>
      <c r="F34" s="20"/>
      <c r="G34" s="20">
        <v>1</v>
      </c>
      <c r="H34" s="20">
        <v>1</v>
      </c>
      <c r="I34" s="20">
        <v>1</v>
      </c>
      <c r="J34" s="20"/>
      <c r="K34" s="20"/>
      <c r="L34" s="20"/>
      <c r="M34" s="20"/>
      <c r="N34" s="20">
        <v>11</v>
      </c>
      <c r="O34" s="20">
        <v>1</v>
      </c>
      <c r="P34" s="29">
        <f>SUM(E34:O34)</f>
        <v>15</v>
      </c>
      <c r="Q34" s="162"/>
    </row>
    <row r="35" spans="1:17" ht="26.25" thickBot="1">
      <c r="A35" s="116">
        <v>31</v>
      </c>
      <c r="B35" s="116" t="s">
        <v>2211</v>
      </c>
      <c r="C35" s="2">
        <v>2000</v>
      </c>
      <c r="D35" s="2" t="s">
        <v>1847</v>
      </c>
      <c r="E35" s="2">
        <v>2</v>
      </c>
      <c r="F35" s="2">
        <v>1</v>
      </c>
      <c r="G35" s="2"/>
      <c r="H35" s="2">
        <v>1</v>
      </c>
      <c r="I35" s="2">
        <v>1</v>
      </c>
      <c r="J35" s="2">
        <v>1</v>
      </c>
      <c r="K35" s="2"/>
      <c r="L35" s="2">
        <v>3</v>
      </c>
      <c r="M35" s="2"/>
      <c r="N35" s="2">
        <v>1</v>
      </c>
      <c r="O35" s="2">
        <v>4</v>
      </c>
      <c r="P35" s="29">
        <f>SUM(E35:O35)</f>
        <v>14</v>
      </c>
      <c r="Q35" s="162"/>
    </row>
    <row r="36" spans="1:17" ht="13.5" thickBot="1">
      <c r="A36" s="116">
        <v>32</v>
      </c>
      <c r="B36" s="135" t="s">
        <v>2292</v>
      </c>
      <c r="C36" s="20"/>
      <c r="D36" s="14" t="s">
        <v>2293</v>
      </c>
      <c r="E36" s="20"/>
      <c r="F36" s="20"/>
      <c r="G36" s="20"/>
      <c r="H36" s="20">
        <v>13</v>
      </c>
      <c r="I36" s="20"/>
      <c r="J36" s="20"/>
      <c r="K36" s="20"/>
      <c r="L36" s="20"/>
      <c r="M36" s="20"/>
      <c r="N36" s="20"/>
      <c r="O36" s="20"/>
      <c r="P36" s="29">
        <f>SUM(E36:O36)</f>
        <v>13</v>
      </c>
      <c r="Q36" s="162"/>
    </row>
    <row r="37" spans="1:17" ht="26.25" thickBot="1">
      <c r="A37" s="116">
        <v>33</v>
      </c>
      <c r="B37" s="116" t="s">
        <v>2278</v>
      </c>
      <c r="C37" s="29"/>
      <c r="D37" s="2" t="s">
        <v>1952</v>
      </c>
      <c r="E37" s="29"/>
      <c r="F37" s="2"/>
      <c r="G37" s="2">
        <v>1</v>
      </c>
      <c r="H37" s="2">
        <v>1</v>
      </c>
      <c r="I37" s="2">
        <v>2</v>
      </c>
      <c r="J37" s="2"/>
      <c r="K37" s="2">
        <v>1</v>
      </c>
      <c r="L37" s="2"/>
      <c r="M37" s="2"/>
      <c r="N37" s="2"/>
      <c r="O37" s="2">
        <v>8</v>
      </c>
      <c r="P37" s="29">
        <f>SUM(E37:O37)</f>
        <v>13</v>
      </c>
      <c r="Q37" s="162"/>
    </row>
    <row r="38" spans="1:17" ht="13.5" thickBot="1">
      <c r="A38" s="116">
        <v>34</v>
      </c>
      <c r="B38" s="135" t="s">
        <v>1208</v>
      </c>
      <c r="C38" s="20"/>
      <c r="D38" s="20" t="s">
        <v>1169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>
        <v>13</v>
      </c>
      <c r="P38" s="125">
        <v>13</v>
      </c>
      <c r="Q38" s="162"/>
    </row>
    <row r="39" spans="1:17" ht="26.25" thickBot="1">
      <c r="A39" s="116">
        <v>35</v>
      </c>
      <c r="B39" s="135" t="s">
        <v>2294</v>
      </c>
      <c r="C39" s="126"/>
      <c r="D39" s="14" t="s">
        <v>1755</v>
      </c>
      <c r="E39" s="20"/>
      <c r="F39" s="20"/>
      <c r="G39" s="20"/>
      <c r="H39" s="20">
        <v>12</v>
      </c>
      <c r="I39" s="20"/>
      <c r="J39" s="20"/>
      <c r="K39" s="20"/>
      <c r="L39" s="20"/>
      <c r="M39" s="20"/>
      <c r="N39" s="20"/>
      <c r="O39" s="20"/>
      <c r="P39" s="29">
        <f>SUM(E39:O39)</f>
        <v>12</v>
      </c>
      <c r="Q39" s="162"/>
    </row>
    <row r="40" spans="1:17" ht="13.5" thickBot="1">
      <c r="A40" s="116">
        <v>36</v>
      </c>
      <c r="B40" s="135" t="s">
        <v>1151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>
        <v>12</v>
      </c>
      <c r="O40" s="20"/>
      <c r="P40" s="125">
        <v>12</v>
      </c>
      <c r="Q40" s="162"/>
    </row>
    <row r="41" spans="1:17" ht="26.25" thickBot="1">
      <c r="A41" s="116">
        <v>37</v>
      </c>
      <c r="B41" s="135" t="s">
        <v>2245</v>
      </c>
      <c r="C41" s="126">
        <v>2000</v>
      </c>
      <c r="D41" s="14" t="s">
        <v>1551</v>
      </c>
      <c r="E41" s="20"/>
      <c r="F41" s="20">
        <v>1</v>
      </c>
      <c r="G41" s="20"/>
      <c r="H41" s="20">
        <v>1</v>
      </c>
      <c r="I41" s="20"/>
      <c r="J41" s="20">
        <v>1</v>
      </c>
      <c r="K41" s="20">
        <v>1</v>
      </c>
      <c r="L41" s="20"/>
      <c r="M41" s="20">
        <v>7</v>
      </c>
      <c r="N41" s="20"/>
      <c r="O41" s="20"/>
      <c r="P41" s="29">
        <f>SUM(E41:O41)</f>
        <v>11</v>
      </c>
      <c r="Q41" s="162"/>
    </row>
    <row r="42" spans="1:17" ht="13.5" thickBot="1">
      <c r="A42" s="116">
        <v>38</v>
      </c>
      <c r="B42" s="116" t="s">
        <v>2280</v>
      </c>
      <c r="C42" s="2"/>
      <c r="D42" s="2" t="s">
        <v>1526</v>
      </c>
      <c r="E42" s="2"/>
      <c r="F42" s="2"/>
      <c r="G42" s="2">
        <v>1</v>
      </c>
      <c r="H42" s="2">
        <v>1</v>
      </c>
      <c r="I42" s="2"/>
      <c r="J42" s="2"/>
      <c r="K42" s="2"/>
      <c r="L42" s="2"/>
      <c r="M42" s="2">
        <v>8</v>
      </c>
      <c r="N42" s="2"/>
      <c r="O42" s="2">
        <v>1</v>
      </c>
      <c r="P42" s="29">
        <f>SUM(E42:O42)</f>
        <v>11</v>
      </c>
      <c r="Q42" s="162"/>
    </row>
    <row r="43" spans="1:17" ht="26.25" thickBot="1">
      <c r="A43" s="116">
        <v>39</v>
      </c>
      <c r="B43" s="135" t="s">
        <v>577</v>
      </c>
      <c r="C43" s="126"/>
      <c r="D43" s="14" t="s">
        <v>506</v>
      </c>
      <c r="E43" s="20"/>
      <c r="F43" s="20"/>
      <c r="G43" s="20"/>
      <c r="H43" s="20">
        <v>1</v>
      </c>
      <c r="I43" s="20">
        <v>9</v>
      </c>
      <c r="J43" s="20"/>
      <c r="K43" s="20"/>
      <c r="L43" s="20"/>
      <c r="M43" s="20"/>
      <c r="N43" s="20"/>
      <c r="O43" s="20"/>
      <c r="P43" s="29">
        <v>10</v>
      </c>
      <c r="Q43" s="162"/>
    </row>
    <row r="44" spans="1:17" ht="13.5" thickBot="1">
      <c r="A44" s="116">
        <v>40</v>
      </c>
      <c r="B44" s="135" t="s">
        <v>1209</v>
      </c>
      <c r="C44" s="20"/>
      <c r="D44" s="20" t="s">
        <v>1705</v>
      </c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>
        <v>10</v>
      </c>
      <c r="P44" s="125">
        <v>10</v>
      </c>
      <c r="Q44" s="162"/>
    </row>
    <row r="45" spans="1:17" ht="26.25" thickBot="1">
      <c r="A45" s="116">
        <v>41</v>
      </c>
      <c r="B45" s="116" t="s">
        <v>2234</v>
      </c>
      <c r="C45" s="2">
        <v>2000</v>
      </c>
      <c r="D45" s="2" t="s">
        <v>1580</v>
      </c>
      <c r="E45" s="2"/>
      <c r="F45" s="2">
        <v>9</v>
      </c>
      <c r="G45" s="2"/>
      <c r="H45" s="2"/>
      <c r="I45" s="2"/>
      <c r="J45" s="2"/>
      <c r="K45" s="2"/>
      <c r="L45" s="2"/>
      <c r="M45" s="2"/>
      <c r="N45" s="2"/>
      <c r="O45" s="2"/>
      <c r="P45" s="29">
        <f>SUM(E45:O45)</f>
        <v>9</v>
      </c>
      <c r="Q45" s="162"/>
    </row>
    <row r="46" spans="1:17" ht="13.5" thickBot="1">
      <c r="A46" s="116">
        <v>42</v>
      </c>
      <c r="B46" s="116" t="s">
        <v>2237</v>
      </c>
      <c r="C46" s="2">
        <v>2000</v>
      </c>
      <c r="D46" s="2" t="s">
        <v>1526</v>
      </c>
      <c r="E46" s="2"/>
      <c r="F46" s="2">
        <v>1</v>
      </c>
      <c r="G46" s="2">
        <v>1</v>
      </c>
      <c r="H46" s="2">
        <v>1</v>
      </c>
      <c r="I46" s="2">
        <v>6</v>
      </c>
      <c r="J46" s="2"/>
      <c r="K46" s="2"/>
      <c r="L46" s="2"/>
      <c r="M46" s="2"/>
      <c r="N46" s="2"/>
      <c r="O46" s="2"/>
      <c r="P46" s="29">
        <f>SUM(E46:O46)</f>
        <v>9</v>
      </c>
      <c r="Q46" s="162"/>
    </row>
    <row r="47" spans="1:17" ht="26.25" thickBot="1">
      <c r="A47" s="116">
        <v>43</v>
      </c>
      <c r="B47" s="116" t="s">
        <v>523</v>
      </c>
      <c r="C47" s="2"/>
      <c r="D47" s="2" t="s">
        <v>524</v>
      </c>
      <c r="E47" s="2"/>
      <c r="F47" s="2"/>
      <c r="G47" s="2"/>
      <c r="H47" s="2">
        <v>9</v>
      </c>
      <c r="I47" s="2"/>
      <c r="J47" s="2"/>
      <c r="K47" s="2"/>
      <c r="L47" s="2"/>
      <c r="M47" s="2"/>
      <c r="N47" s="2"/>
      <c r="O47" s="2"/>
      <c r="P47" s="29">
        <v>9</v>
      </c>
      <c r="Q47" s="162"/>
    </row>
    <row r="48" spans="1:17" ht="13.5" thickBot="1">
      <c r="A48" s="116">
        <v>44</v>
      </c>
      <c r="B48" s="135" t="s">
        <v>2277</v>
      </c>
      <c r="C48" s="126"/>
      <c r="D48" s="14" t="s">
        <v>1526</v>
      </c>
      <c r="E48" s="20"/>
      <c r="F48" s="20">
        <v>1</v>
      </c>
      <c r="G48" s="20">
        <v>1</v>
      </c>
      <c r="H48" s="20"/>
      <c r="I48" s="20">
        <v>1</v>
      </c>
      <c r="J48" s="20">
        <v>2</v>
      </c>
      <c r="K48" s="20"/>
      <c r="L48" s="20"/>
      <c r="M48" s="20"/>
      <c r="N48" s="20">
        <v>4</v>
      </c>
      <c r="O48" s="20"/>
      <c r="P48" s="29">
        <f>SUM(E48:O48)</f>
        <v>9</v>
      </c>
      <c r="Q48" s="162"/>
    </row>
    <row r="49" spans="1:17" ht="13.5" thickBot="1">
      <c r="A49" s="116">
        <v>45</v>
      </c>
      <c r="B49" s="135" t="s">
        <v>1152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>
        <v>9</v>
      </c>
      <c r="O49" s="20"/>
      <c r="P49" s="125">
        <v>9</v>
      </c>
      <c r="Q49" s="162"/>
    </row>
    <row r="50" spans="1:17" ht="26.25" thickBot="1">
      <c r="A50" s="116">
        <v>46</v>
      </c>
      <c r="B50" s="116" t="s">
        <v>2264</v>
      </c>
      <c r="C50" s="2"/>
      <c r="D50" s="2" t="s">
        <v>1526</v>
      </c>
      <c r="E50" s="2"/>
      <c r="F50" s="2"/>
      <c r="G50" s="2">
        <v>8</v>
      </c>
      <c r="H50" s="2"/>
      <c r="I50" s="2"/>
      <c r="J50" s="2"/>
      <c r="K50" s="2"/>
      <c r="L50" s="2"/>
      <c r="M50" s="2"/>
      <c r="N50" s="2"/>
      <c r="O50" s="2"/>
      <c r="P50" s="29">
        <f>SUM(E50:O50)</f>
        <v>8</v>
      </c>
      <c r="Q50" s="162"/>
    </row>
    <row r="51" spans="1:17" ht="26.25" thickBot="1">
      <c r="A51" s="116">
        <v>47</v>
      </c>
      <c r="B51" s="116" t="s">
        <v>2247</v>
      </c>
      <c r="C51" s="2">
        <v>2000</v>
      </c>
      <c r="D51" s="2" t="s">
        <v>1847</v>
      </c>
      <c r="E51" s="2"/>
      <c r="F51" s="2">
        <v>1</v>
      </c>
      <c r="G51" s="2"/>
      <c r="H51" s="2">
        <v>1</v>
      </c>
      <c r="I51" s="2">
        <v>1</v>
      </c>
      <c r="J51" s="2">
        <v>1</v>
      </c>
      <c r="K51" s="2">
        <v>1</v>
      </c>
      <c r="L51" s="2">
        <v>1</v>
      </c>
      <c r="M51" s="2"/>
      <c r="N51" s="2">
        <v>1</v>
      </c>
      <c r="O51" s="2">
        <v>1</v>
      </c>
      <c r="P51" s="29">
        <f>SUM(E51:O51)</f>
        <v>8</v>
      </c>
      <c r="Q51" s="162"/>
    </row>
    <row r="52" spans="1:17" ht="26.25" thickBot="1">
      <c r="A52" s="116">
        <v>48</v>
      </c>
      <c r="B52" s="135" t="s">
        <v>2256</v>
      </c>
      <c r="C52" s="126">
        <v>2000</v>
      </c>
      <c r="D52" s="14" t="s">
        <v>1551</v>
      </c>
      <c r="E52" s="20"/>
      <c r="F52" s="20">
        <v>1</v>
      </c>
      <c r="G52" s="20">
        <v>1</v>
      </c>
      <c r="H52" s="20">
        <v>1</v>
      </c>
      <c r="I52" s="20"/>
      <c r="J52" s="20"/>
      <c r="K52" s="20">
        <v>1</v>
      </c>
      <c r="L52" s="20"/>
      <c r="M52" s="20">
        <v>4</v>
      </c>
      <c r="N52" s="20"/>
      <c r="O52" s="20"/>
      <c r="P52" s="29">
        <f>SUM(E52:O52)</f>
        <v>8</v>
      </c>
      <c r="Q52" s="162"/>
    </row>
    <row r="53" spans="1:17" ht="26.25" thickBot="1">
      <c r="A53" s="116">
        <v>49</v>
      </c>
      <c r="B53" s="135" t="s">
        <v>540</v>
      </c>
      <c r="C53" s="20">
        <v>1999</v>
      </c>
      <c r="D53" s="14" t="s">
        <v>1551</v>
      </c>
      <c r="E53" s="20"/>
      <c r="F53" s="20"/>
      <c r="G53" s="20"/>
      <c r="H53" s="20">
        <v>1</v>
      </c>
      <c r="I53" s="20"/>
      <c r="J53" s="20"/>
      <c r="K53" s="20"/>
      <c r="L53" s="20"/>
      <c r="M53" s="20"/>
      <c r="N53" s="20"/>
      <c r="O53" s="20">
        <v>7</v>
      </c>
      <c r="P53" s="29">
        <v>8</v>
      </c>
      <c r="Q53" s="162"/>
    </row>
    <row r="54" spans="1:17" ht="13.5" thickBot="1">
      <c r="A54" s="116">
        <v>50</v>
      </c>
      <c r="B54" s="135" t="s">
        <v>1081</v>
      </c>
      <c r="C54" s="20"/>
      <c r="D54" s="14" t="s">
        <v>1819</v>
      </c>
      <c r="E54" s="20"/>
      <c r="F54" s="20"/>
      <c r="G54" s="20"/>
      <c r="H54" s="20"/>
      <c r="I54" s="20"/>
      <c r="J54" s="20"/>
      <c r="K54" s="20"/>
      <c r="L54" s="20"/>
      <c r="M54" s="20"/>
      <c r="N54" s="20">
        <v>8</v>
      </c>
      <c r="O54" s="20"/>
      <c r="P54" s="125">
        <v>8</v>
      </c>
      <c r="Q54" s="162"/>
    </row>
    <row r="55" spans="1:17" ht="26.25" thickBot="1">
      <c r="A55" s="116">
        <v>51</v>
      </c>
      <c r="B55" s="135" t="s">
        <v>1083</v>
      </c>
      <c r="C55" s="20"/>
      <c r="D55" s="14" t="s">
        <v>505</v>
      </c>
      <c r="E55" s="20"/>
      <c r="F55" s="20"/>
      <c r="G55" s="20"/>
      <c r="H55" s="20"/>
      <c r="I55" s="20"/>
      <c r="J55" s="20"/>
      <c r="K55" s="20"/>
      <c r="L55" s="20"/>
      <c r="M55" s="20"/>
      <c r="N55" s="20">
        <v>8</v>
      </c>
      <c r="O55" s="20"/>
      <c r="P55" s="125">
        <v>8</v>
      </c>
      <c r="Q55" s="162"/>
    </row>
    <row r="56" spans="1:17" ht="26.25" thickBot="1">
      <c r="A56" s="116">
        <v>52</v>
      </c>
      <c r="B56" s="116" t="s">
        <v>525</v>
      </c>
      <c r="C56" s="2">
        <v>2000</v>
      </c>
      <c r="D56" s="2" t="s">
        <v>1906</v>
      </c>
      <c r="E56" s="2"/>
      <c r="F56" s="2"/>
      <c r="G56" s="2"/>
      <c r="H56" s="2">
        <v>7</v>
      </c>
      <c r="I56" s="2"/>
      <c r="J56" s="2"/>
      <c r="K56" s="2"/>
      <c r="L56" s="2"/>
      <c r="M56" s="2"/>
      <c r="N56" s="2"/>
      <c r="O56" s="2"/>
      <c r="P56" s="29">
        <v>7</v>
      </c>
      <c r="Q56" s="162"/>
    </row>
    <row r="57" spans="1:17" ht="26.25" thickBot="1">
      <c r="A57" s="116">
        <v>53</v>
      </c>
      <c r="B57" s="135" t="s">
        <v>2235</v>
      </c>
      <c r="C57" s="126">
        <v>1999</v>
      </c>
      <c r="D57" s="14" t="s">
        <v>1906</v>
      </c>
      <c r="E57" s="20"/>
      <c r="F57" s="20">
        <v>3</v>
      </c>
      <c r="G57" s="20"/>
      <c r="H57" s="20">
        <v>1</v>
      </c>
      <c r="I57" s="20"/>
      <c r="J57" s="20"/>
      <c r="K57" s="20">
        <v>3</v>
      </c>
      <c r="L57" s="20"/>
      <c r="M57" s="20"/>
      <c r="N57" s="20"/>
      <c r="O57" s="20"/>
      <c r="P57" s="29">
        <f>SUM(E57:O57)</f>
        <v>7</v>
      </c>
      <c r="Q57" s="162"/>
    </row>
    <row r="58" spans="1:17" ht="13.5" thickBot="1">
      <c r="A58" s="116">
        <v>54</v>
      </c>
      <c r="B58" s="116" t="s">
        <v>2243</v>
      </c>
      <c r="C58" s="2">
        <v>2000</v>
      </c>
      <c r="D58" s="2" t="s">
        <v>1901</v>
      </c>
      <c r="E58" s="2"/>
      <c r="F58" s="2">
        <v>1</v>
      </c>
      <c r="G58" s="2"/>
      <c r="H58" s="2">
        <v>1</v>
      </c>
      <c r="I58" s="2">
        <v>1</v>
      </c>
      <c r="J58" s="2"/>
      <c r="K58" s="2">
        <v>1</v>
      </c>
      <c r="L58" s="2"/>
      <c r="M58" s="2">
        <v>1</v>
      </c>
      <c r="N58" s="2">
        <v>1</v>
      </c>
      <c r="O58" s="2">
        <v>1</v>
      </c>
      <c r="P58" s="29">
        <f>SUM(E58:O58)</f>
        <v>7</v>
      </c>
      <c r="Q58" s="162"/>
    </row>
    <row r="59" spans="1:17" ht="13.5" thickBot="1">
      <c r="A59" s="116">
        <v>55</v>
      </c>
      <c r="B59" s="135" t="s">
        <v>510</v>
      </c>
      <c r="C59" s="126"/>
      <c r="D59" s="14" t="s">
        <v>1819</v>
      </c>
      <c r="E59" s="20"/>
      <c r="F59" s="20"/>
      <c r="G59" s="20"/>
      <c r="H59" s="20">
        <v>1</v>
      </c>
      <c r="I59" s="20">
        <v>1</v>
      </c>
      <c r="J59" s="20">
        <v>1</v>
      </c>
      <c r="K59" s="20"/>
      <c r="L59" s="20"/>
      <c r="M59" s="20"/>
      <c r="N59" s="20">
        <v>3</v>
      </c>
      <c r="O59" s="20">
        <v>1</v>
      </c>
      <c r="P59" s="29">
        <v>7</v>
      </c>
      <c r="Q59" s="162"/>
    </row>
    <row r="60" spans="1:17" ht="13.5" thickBot="1">
      <c r="A60" s="116">
        <v>56</v>
      </c>
      <c r="B60" s="135" t="s">
        <v>1153</v>
      </c>
      <c r="C60" s="20">
        <v>2000</v>
      </c>
      <c r="D60" s="14" t="s">
        <v>1526</v>
      </c>
      <c r="E60" s="20"/>
      <c r="F60" s="20"/>
      <c r="G60" s="20"/>
      <c r="H60" s="20"/>
      <c r="I60" s="20"/>
      <c r="J60" s="20"/>
      <c r="K60" s="20"/>
      <c r="L60" s="20">
        <v>1</v>
      </c>
      <c r="M60" s="20"/>
      <c r="N60" s="20">
        <v>6</v>
      </c>
      <c r="O60" s="20"/>
      <c r="P60" s="125">
        <v>7</v>
      </c>
      <c r="Q60" s="162"/>
    </row>
    <row r="61" spans="1:17" ht="13.5" thickBot="1">
      <c r="A61" s="116">
        <v>57</v>
      </c>
      <c r="B61" s="116" t="s">
        <v>2207</v>
      </c>
      <c r="C61" s="2">
        <v>2000</v>
      </c>
      <c r="D61" s="2" t="s">
        <v>1701</v>
      </c>
      <c r="E61" s="2">
        <v>6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9">
        <f>SUM(E61:O61)</f>
        <v>6</v>
      </c>
      <c r="Q61" s="162"/>
    </row>
    <row r="62" spans="1:17" ht="13.5" thickBot="1">
      <c r="A62" s="116">
        <v>58</v>
      </c>
      <c r="B62" s="116" t="s">
        <v>526</v>
      </c>
      <c r="C62" s="2">
        <v>1999</v>
      </c>
      <c r="D62" s="2" t="s">
        <v>527</v>
      </c>
      <c r="E62" s="2"/>
      <c r="F62" s="2"/>
      <c r="G62" s="2"/>
      <c r="H62" s="2">
        <v>6</v>
      </c>
      <c r="I62" s="2"/>
      <c r="J62" s="2"/>
      <c r="K62" s="2"/>
      <c r="L62" s="2"/>
      <c r="M62" s="2"/>
      <c r="N62" s="2"/>
      <c r="O62" s="2"/>
      <c r="P62" s="29">
        <v>6</v>
      </c>
      <c r="Q62" s="162"/>
    </row>
    <row r="63" spans="1:17" ht="13.5" thickBot="1">
      <c r="A63" s="116">
        <v>59</v>
      </c>
      <c r="B63" s="135" t="s">
        <v>2258</v>
      </c>
      <c r="C63" s="20">
        <v>2000</v>
      </c>
      <c r="D63" s="14" t="s">
        <v>1526</v>
      </c>
      <c r="E63" s="20"/>
      <c r="F63" s="20">
        <v>1</v>
      </c>
      <c r="G63" s="20">
        <v>1</v>
      </c>
      <c r="H63" s="20">
        <v>1</v>
      </c>
      <c r="I63" s="20">
        <v>1</v>
      </c>
      <c r="J63" s="20">
        <v>1</v>
      </c>
      <c r="K63" s="20">
        <v>1</v>
      </c>
      <c r="L63" s="20"/>
      <c r="M63" s="20"/>
      <c r="N63" s="20"/>
      <c r="O63" s="20"/>
      <c r="P63" s="29">
        <f>SUM(E63:O63)</f>
        <v>6</v>
      </c>
      <c r="Q63" s="162"/>
    </row>
    <row r="64" spans="1:17" ht="13.5" thickBot="1">
      <c r="A64" s="116">
        <v>60</v>
      </c>
      <c r="B64" s="135" t="s">
        <v>1210</v>
      </c>
      <c r="C64" s="20"/>
      <c r="D64" s="20" t="s">
        <v>1211</v>
      </c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>
        <v>6</v>
      </c>
      <c r="P64" s="125">
        <v>6</v>
      </c>
      <c r="Q64" s="162" t="s">
        <v>453</v>
      </c>
    </row>
    <row r="65" spans="1:17" ht="13.5" thickBot="1">
      <c r="A65" s="116">
        <v>61</v>
      </c>
      <c r="B65" s="135" t="s">
        <v>2210</v>
      </c>
      <c r="C65" s="20">
        <v>2000</v>
      </c>
      <c r="D65" s="14" t="s">
        <v>1701</v>
      </c>
      <c r="E65" s="20">
        <v>3</v>
      </c>
      <c r="F65" s="20"/>
      <c r="G65" s="20">
        <v>1</v>
      </c>
      <c r="H65" s="20">
        <v>1</v>
      </c>
      <c r="I65" s="20"/>
      <c r="J65" s="20"/>
      <c r="K65" s="20"/>
      <c r="L65" s="20"/>
      <c r="M65" s="20"/>
      <c r="N65" s="20"/>
      <c r="O65" s="20"/>
      <c r="P65" s="29">
        <f>SUM(E65:O65)</f>
        <v>5</v>
      </c>
      <c r="Q65" s="162"/>
    </row>
    <row r="66" spans="1:17" ht="26.25" thickBot="1">
      <c r="A66" s="116">
        <v>62</v>
      </c>
      <c r="B66" s="135" t="s">
        <v>2246</v>
      </c>
      <c r="C66" s="126">
        <v>2000</v>
      </c>
      <c r="D66" s="14" t="s">
        <v>1534</v>
      </c>
      <c r="E66" s="20"/>
      <c r="F66" s="20">
        <v>1</v>
      </c>
      <c r="G66" s="20">
        <v>1</v>
      </c>
      <c r="H66" s="20">
        <v>1</v>
      </c>
      <c r="I66" s="20">
        <v>1</v>
      </c>
      <c r="J66" s="20">
        <v>1</v>
      </c>
      <c r="K66" s="20"/>
      <c r="L66" s="20"/>
      <c r="M66" s="20"/>
      <c r="N66" s="20"/>
      <c r="O66" s="20"/>
      <c r="P66" s="29">
        <f>SUM(E66:O66)</f>
        <v>5</v>
      </c>
      <c r="Q66" s="162"/>
    </row>
    <row r="67" spans="1:17" ht="13.5" thickBot="1">
      <c r="A67" s="116">
        <v>63</v>
      </c>
      <c r="B67" s="116" t="s">
        <v>528</v>
      </c>
      <c r="C67" s="29">
        <v>1999</v>
      </c>
      <c r="D67" s="2" t="s">
        <v>521</v>
      </c>
      <c r="E67" s="29"/>
      <c r="F67" s="2"/>
      <c r="G67" s="2"/>
      <c r="H67" s="2">
        <v>5</v>
      </c>
      <c r="I67" s="2"/>
      <c r="J67" s="2"/>
      <c r="K67" s="2">
        <v>11</v>
      </c>
      <c r="L67" s="2"/>
      <c r="M67" s="2"/>
      <c r="N67" s="2"/>
      <c r="O67" s="2"/>
      <c r="P67" s="29">
        <v>5</v>
      </c>
      <c r="Q67" s="162"/>
    </row>
    <row r="68" spans="1:17" ht="13.5" thickBot="1">
      <c r="A68" s="116">
        <v>64</v>
      </c>
      <c r="B68" s="135" t="s">
        <v>1275</v>
      </c>
      <c r="C68" s="126">
        <v>2000</v>
      </c>
      <c r="D68" s="14" t="s">
        <v>1772</v>
      </c>
      <c r="E68" s="20">
        <v>1</v>
      </c>
      <c r="F68" s="20">
        <v>1</v>
      </c>
      <c r="G68" s="20"/>
      <c r="H68" s="20">
        <v>1</v>
      </c>
      <c r="I68" s="20"/>
      <c r="J68" s="20"/>
      <c r="K68" s="20"/>
      <c r="L68" s="20">
        <v>1</v>
      </c>
      <c r="M68" s="20"/>
      <c r="N68" s="20">
        <v>1</v>
      </c>
      <c r="O68" s="20"/>
      <c r="P68" s="29">
        <f>SUM(E68:O68)</f>
        <v>5</v>
      </c>
      <c r="Q68" s="162"/>
    </row>
    <row r="69" spans="1:17" ht="13.5" thickBot="1">
      <c r="A69" s="116">
        <v>65</v>
      </c>
      <c r="B69" s="116" t="s">
        <v>2282</v>
      </c>
      <c r="C69" s="2"/>
      <c r="D69" s="2" t="s">
        <v>1526</v>
      </c>
      <c r="E69" s="2"/>
      <c r="F69" s="2"/>
      <c r="G69" s="2">
        <v>1</v>
      </c>
      <c r="H69" s="2">
        <v>1</v>
      </c>
      <c r="I69" s="2">
        <v>1</v>
      </c>
      <c r="J69" s="2"/>
      <c r="K69" s="2">
        <v>1</v>
      </c>
      <c r="L69" s="2">
        <v>1</v>
      </c>
      <c r="M69" s="2"/>
      <c r="N69" s="2"/>
      <c r="O69" s="20"/>
      <c r="P69" s="29">
        <f>SUM(E69:O69)</f>
        <v>5</v>
      </c>
      <c r="Q69" s="162"/>
    </row>
    <row r="70" spans="1:17" ht="13.5" thickBot="1">
      <c r="A70" s="116">
        <v>66</v>
      </c>
      <c r="B70" s="135" t="s">
        <v>1154</v>
      </c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>
        <v>5</v>
      </c>
      <c r="O70" s="20"/>
      <c r="P70" s="125">
        <v>5</v>
      </c>
      <c r="Q70" s="162"/>
    </row>
    <row r="71" spans="1:17" ht="26.25" thickBot="1">
      <c r="A71" s="116">
        <v>67</v>
      </c>
      <c r="B71" s="135" t="s">
        <v>2238</v>
      </c>
      <c r="C71" s="126">
        <v>1999</v>
      </c>
      <c r="D71" s="14" t="s">
        <v>1906</v>
      </c>
      <c r="E71" s="20"/>
      <c r="F71" s="20">
        <v>1</v>
      </c>
      <c r="G71" s="20"/>
      <c r="H71" s="20"/>
      <c r="I71" s="20"/>
      <c r="J71" s="20">
        <v>3</v>
      </c>
      <c r="K71" s="20"/>
      <c r="L71" s="20"/>
      <c r="M71" s="20"/>
      <c r="N71" s="20"/>
      <c r="O71" s="20"/>
      <c r="P71" s="29">
        <f>SUM(E71:O71)</f>
        <v>4</v>
      </c>
      <c r="Q71" s="162"/>
    </row>
    <row r="72" spans="1:17" ht="13.5" thickBot="1">
      <c r="A72" s="116">
        <v>68</v>
      </c>
      <c r="B72" s="116" t="s">
        <v>507</v>
      </c>
      <c r="C72" s="2"/>
      <c r="D72" s="2" t="s">
        <v>1968</v>
      </c>
      <c r="E72" s="2"/>
      <c r="F72" s="2"/>
      <c r="G72" s="2"/>
      <c r="H72" s="2">
        <v>1</v>
      </c>
      <c r="I72" s="2">
        <v>3</v>
      </c>
      <c r="J72" s="2"/>
      <c r="K72" s="2"/>
      <c r="L72" s="2"/>
      <c r="M72" s="2"/>
      <c r="N72" s="2"/>
      <c r="O72" s="2"/>
      <c r="P72" s="29">
        <v>4</v>
      </c>
      <c r="Q72" s="162"/>
    </row>
    <row r="73" spans="1:17" ht="26.25" thickBot="1">
      <c r="A73" s="116">
        <v>69</v>
      </c>
      <c r="B73" s="116" t="s">
        <v>529</v>
      </c>
      <c r="C73" s="29">
        <v>1999</v>
      </c>
      <c r="D73" s="2" t="s">
        <v>281</v>
      </c>
      <c r="E73" s="29"/>
      <c r="F73" s="2"/>
      <c r="G73" s="2"/>
      <c r="H73" s="2">
        <v>4</v>
      </c>
      <c r="I73" s="2"/>
      <c r="J73" s="2"/>
      <c r="K73" s="2"/>
      <c r="L73" s="2"/>
      <c r="M73" s="2"/>
      <c r="N73" s="2"/>
      <c r="O73" s="2"/>
      <c r="P73" s="29">
        <v>4</v>
      </c>
      <c r="Q73" s="162"/>
    </row>
    <row r="74" spans="1:17" ht="26.25" thickBot="1">
      <c r="A74" s="116">
        <v>70</v>
      </c>
      <c r="B74" s="116" t="s">
        <v>2262</v>
      </c>
      <c r="C74" s="2">
        <v>1999</v>
      </c>
      <c r="D74" s="2" t="s">
        <v>1906</v>
      </c>
      <c r="E74" s="2"/>
      <c r="F74" s="2">
        <v>1</v>
      </c>
      <c r="G74" s="2"/>
      <c r="H74" s="2">
        <v>1</v>
      </c>
      <c r="I74" s="2"/>
      <c r="J74" s="2">
        <v>1</v>
      </c>
      <c r="K74" s="2">
        <v>1</v>
      </c>
      <c r="L74" s="2"/>
      <c r="M74" s="2"/>
      <c r="N74" s="2"/>
      <c r="O74" s="2"/>
      <c r="P74" s="29">
        <f>SUM(E74:O74)</f>
        <v>4</v>
      </c>
      <c r="Q74" s="162"/>
    </row>
    <row r="75" spans="1:17" ht="39" thickBot="1">
      <c r="A75" s="116">
        <v>71</v>
      </c>
      <c r="B75" s="116" t="s">
        <v>2284</v>
      </c>
      <c r="C75" s="2"/>
      <c r="D75" s="2" t="s">
        <v>1597</v>
      </c>
      <c r="E75" s="2"/>
      <c r="F75" s="2"/>
      <c r="G75" s="2">
        <v>1</v>
      </c>
      <c r="H75" s="2">
        <v>1</v>
      </c>
      <c r="I75" s="2">
        <v>1</v>
      </c>
      <c r="J75" s="2"/>
      <c r="K75" s="2"/>
      <c r="L75" s="2"/>
      <c r="M75" s="2"/>
      <c r="N75" s="2">
        <v>1</v>
      </c>
      <c r="O75" s="20"/>
      <c r="P75" s="29">
        <f>SUM(E75:O75)</f>
        <v>4</v>
      </c>
      <c r="Q75" s="162"/>
    </row>
    <row r="76" spans="1:17" ht="26.25" thickBot="1">
      <c r="A76" s="116">
        <v>72</v>
      </c>
      <c r="B76" s="135" t="s">
        <v>2270</v>
      </c>
      <c r="C76" s="20"/>
      <c r="D76" s="14" t="s">
        <v>1772</v>
      </c>
      <c r="E76" s="20"/>
      <c r="F76" s="20"/>
      <c r="G76" s="20">
        <v>1</v>
      </c>
      <c r="H76" s="20"/>
      <c r="I76" s="20"/>
      <c r="J76" s="20">
        <v>1</v>
      </c>
      <c r="K76" s="20"/>
      <c r="L76" s="20">
        <v>1</v>
      </c>
      <c r="M76" s="20"/>
      <c r="N76" s="20">
        <v>1</v>
      </c>
      <c r="O76" s="20"/>
      <c r="P76" s="29">
        <f>SUM(E76:O76)</f>
        <v>4</v>
      </c>
      <c r="Q76" s="162"/>
    </row>
    <row r="77" spans="1:17" ht="13.5" thickBot="1">
      <c r="A77" s="116">
        <v>73</v>
      </c>
      <c r="B77" s="135" t="s">
        <v>1084</v>
      </c>
      <c r="C77" s="20"/>
      <c r="D77" s="14" t="s">
        <v>1819</v>
      </c>
      <c r="E77" s="20"/>
      <c r="F77" s="20"/>
      <c r="G77" s="20"/>
      <c r="H77" s="20"/>
      <c r="I77" s="20"/>
      <c r="J77" s="20"/>
      <c r="K77" s="20"/>
      <c r="L77" s="20"/>
      <c r="M77" s="20"/>
      <c r="N77" s="20">
        <v>4</v>
      </c>
      <c r="O77" s="20"/>
      <c r="P77" s="125">
        <v>4</v>
      </c>
      <c r="Q77" s="162"/>
    </row>
    <row r="78" spans="1:17" ht="13.5" thickBot="1">
      <c r="A78" s="116">
        <v>74</v>
      </c>
      <c r="B78" s="116"/>
      <c r="C78" s="2"/>
      <c r="D78" s="2"/>
      <c r="E78" s="2"/>
      <c r="F78" s="2">
        <v>1</v>
      </c>
      <c r="G78" s="2">
        <v>1</v>
      </c>
      <c r="H78" s="2"/>
      <c r="I78" s="2">
        <v>1</v>
      </c>
      <c r="J78" s="2"/>
      <c r="K78" s="2"/>
      <c r="L78" s="2"/>
      <c r="M78" s="2"/>
      <c r="N78" s="2"/>
      <c r="O78" s="20"/>
      <c r="P78" s="29">
        <f>SUM(E78:O78)</f>
        <v>3</v>
      </c>
      <c r="Q78" s="162"/>
    </row>
    <row r="79" spans="1:17" ht="13.5" thickBot="1">
      <c r="A79" s="116">
        <v>75</v>
      </c>
      <c r="B79" s="135" t="s">
        <v>2221</v>
      </c>
      <c r="C79" s="20">
        <v>2000</v>
      </c>
      <c r="D79" s="14" t="s">
        <v>1526</v>
      </c>
      <c r="E79" s="20">
        <v>1</v>
      </c>
      <c r="F79" s="20"/>
      <c r="G79" s="20"/>
      <c r="H79" s="20">
        <v>1</v>
      </c>
      <c r="I79" s="20">
        <v>1</v>
      </c>
      <c r="J79" s="20"/>
      <c r="K79" s="20"/>
      <c r="L79" s="20"/>
      <c r="M79" s="20"/>
      <c r="N79" s="20"/>
      <c r="O79" s="20"/>
      <c r="P79" s="29">
        <f>SUM(E79:O79)</f>
        <v>3</v>
      </c>
      <c r="Q79" s="162"/>
    </row>
    <row r="80" spans="1:17" ht="13.5" thickBot="1">
      <c r="A80" s="116">
        <v>76</v>
      </c>
      <c r="B80" s="116" t="s">
        <v>2224</v>
      </c>
      <c r="C80" s="2">
        <v>2000</v>
      </c>
      <c r="D80" s="2" t="s">
        <v>1526</v>
      </c>
      <c r="E80" s="2">
        <v>1</v>
      </c>
      <c r="F80" s="2"/>
      <c r="G80" s="2"/>
      <c r="H80" s="2"/>
      <c r="I80" s="2">
        <v>1</v>
      </c>
      <c r="J80" s="2">
        <v>1</v>
      </c>
      <c r="K80" s="2"/>
      <c r="L80" s="2"/>
      <c r="M80" s="2"/>
      <c r="N80" s="2"/>
      <c r="O80" s="2"/>
      <c r="P80" s="29">
        <f>SUM(E80:O80)</f>
        <v>3</v>
      </c>
      <c r="Q80" s="162"/>
    </row>
    <row r="81" spans="1:17" ht="26.25" thickBot="1">
      <c r="A81" s="116">
        <v>78</v>
      </c>
      <c r="B81" s="135" t="s">
        <v>2241</v>
      </c>
      <c r="C81" s="20">
        <v>2000</v>
      </c>
      <c r="D81" s="14" t="s">
        <v>1906</v>
      </c>
      <c r="E81" s="20"/>
      <c r="F81" s="20">
        <v>1</v>
      </c>
      <c r="G81" s="20"/>
      <c r="H81" s="20">
        <v>1</v>
      </c>
      <c r="I81" s="20"/>
      <c r="J81" s="20">
        <v>1</v>
      </c>
      <c r="K81" s="20"/>
      <c r="L81" s="20"/>
      <c r="M81" s="20"/>
      <c r="N81" s="20"/>
      <c r="O81" s="20"/>
      <c r="P81" s="29">
        <f>SUM(E81:O81)</f>
        <v>3</v>
      </c>
      <c r="Q81" s="162"/>
    </row>
    <row r="82" spans="1:17" ht="26.25" thickBot="1">
      <c r="A82" s="116">
        <v>79</v>
      </c>
      <c r="B82" s="116" t="s">
        <v>530</v>
      </c>
      <c r="C82" s="29">
        <v>1999</v>
      </c>
      <c r="D82" s="2" t="s">
        <v>1551</v>
      </c>
      <c r="E82" s="29"/>
      <c r="F82" s="2"/>
      <c r="G82" s="2"/>
      <c r="H82" s="2">
        <v>3</v>
      </c>
      <c r="I82" s="2"/>
      <c r="J82" s="2"/>
      <c r="K82" s="2"/>
      <c r="L82" s="2"/>
      <c r="M82" s="2"/>
      <c r="N82" s="2"/>
      <c r="O82" s="2"/>
      <c r="P82" s="29">
        <v>3</v>
      </c>
      <c r="Q82" s="162"/>
    </row>
    <row r="83" spans="1:17" ht="13.5" thickBot="1">
      <c r="A83" s="116">
        <v>80</v>
      </c>
      <c r="B83" s="135" t="s">
        <v>2222</v>
      </c>
      <c r="C83" s="126">
        <v>2000</v>
      </c>
      <c r="D83" s="14" t="s">
        <v>1537</v>
      </c>
      <c r="E83" s="20">
        <v>1</v>
      </c>
      <c r="F83" s="20">
        <v>1</v>
      </c>
      <c r="G83" s="20"/>
      <c r="H83" s="20"/>
      <c r="I83" s="20"/>
      <c r="J83" s="20"/>
      <c r="K83" s="20"/>
      <c r="L83" s="20">
        <v>1</v>
      </c>
      <c r="M83" s="20"/>
      <c r="N83" s="20"/>
      <c r="O83" s="20"/>
      <c r="P83" s="29">
        <f>SUM(E83:O83)</f>
        <v>3</v>
      </c>
      <c r="Q83" s="162"/>
    </row>
    <row r="84" spans="1:17" ht="26.25" thickBot="1">
      <c r="A84" s="116">
        <v>81</v>
      </c>
      <c r="B84" s="135" t="s">
        <v>2240</v>
      </c>
      <c r="C84" s="20">
        <v>2000</v>
      </c>
      <c r="D84" s="14" t="s">
        <v>1906</v>
      </c>
      <c r="E84" s="20"/>
      <c r="F84" s="20">
        <v>1</v>
      </c>
      <c r="G84" s="20"/>
      <c r="H84" s="20"/>
      <c r="I84" s="20"/>
      <c r="J84" s="20">
        <v>1</v>
      </c>
      <c r="K84" s="20">
        <v>1</v>
      </c>
      <c r="L84" s="20"/>
      <c r="M84" s="20"/>
      <c r="N84" s="20"/>
      <c r="O84" s="20"/>
      <c r="P84" s="29">
        <f>SUM(E84:O84)</f>
        <v>3</v>
      </c>
      <c r="Q84" s="162"/>
    </row>
    <row r="85" spans="1:17" ht="13.5" thickBot="1">
      <c r="A85" s="116">
        <v>82</v>
      </c>
      <c r="B85" s="135" t="s">
        <v>512</v>
      </c>
      <c r="C85" s="20"/>
      <c r="D85" s="14" t="s">
        <v>1526</v>
      </c>
      <c r="E85" s="20"/>
      <c r="F85" s="20"/>
      <c r="G85" s="20"/>
      <c r="H85" s="20"/>
      <c r="I85" s="20">
        <v>1</v>
      </c>
      <c r="J85" s="20">
        <v>1</v>
      </c>
      <c r="K85" s="20"/>
      <c r="L85" s="20"/>
      <c r="M85" s="20"/>
      <c r="N85" s="20">
        <v>1</v>
      </c>
      <c r="O85" s="20"/>
      <c r="P85" s="29">
        <v>3</v>
      </c>
      <c r="Q85" s="162"/>
    </row>
    <row r="86" spans="1:17" ht="13.5" thickBot="1">
      <c r="A86" s="116">
        <v>83</v>
      </c>
      <c r="B86" s="116" t="s">
        <v>2242</v>
      </c>
      <c r="C86" s="2">
        <v>2000</v>
      </c>
      <c r="D86" s="2" t="s">
        <v>1578</v>
      </c>
      <c r="E86" s="2"/>
      <c r="F86" s="2">
        <v>1</v>
      </c>
      <c r="G86" s="2"/>
      <c r="H86" s="2"/>
      <c r="I86" s="2"/>
      <c r="J86" s="2"/>
      <c r="K86" s="2"/>
      <c r="L86" s="2">
        <v>2</v>
      </c>
      <c r="M86" s="2"/>
      <c r="N86" s="2"/>
      <c r="O86" s="2"/>
      <c r="P86" s="29">
        <f>SUM(E86:O86)</f>
        <v>3</v>
      </c>
      <c r="Q86" s="162"/>
    </row>
    <row r="87" spans="1:17" ht="13.5" thickBot="1">
      <c r="A87" s="116">
        <v>84</v>
      </c>
      <c r="B87" s="135" t="s">
        <v>993</v>
      </c>
      <c r="C87" s="20"/>
      <c r="D87" s="14" t="s">
        <v>1526</v>
      </c>
      <c r="E87" s="20"/>
      <c r="F87" s="20"/>
      <c r="G87" s="20"/>
      <c r="H87" s="20"/>
      <c r="I87" s="20"/>
      <c r="J87" s="20"/>
      <c r="K87" s="20"/>
      <c r="L87" s="20">
        <v>1</v>
      </c>
      <c r="M87" s="20">
        <v>2</v>
      </c>
      <c r="N87" s="20"/>
      <c r="O87" s="20"/>
      <c r="P87" s="125">
        <v>3</v>
      </c>
      <c r="Q87" s="162"/>
    </row>
    <row r="88" spans="1:17" ht="13.5" thickBot="1">
      <c r="A88" s="116">
        <v>85</v>
      </c>
      <c r="B88" s="135" t="s">
        <v>994</v>
      </c>
      <c r="C88" s="20"/>
      <c r="D88" s="14" t="s">
        <v>1526</v>
      </c>
      <c r="E88" s="20"/>
      <c r="F88" s="20"/>
      <c r="G88" s="20"/>
      <c r="H88" s="20"/>
      <c r="I88" s="20"/>
      <c r="J88" s="20">
        <v>1</v>
      </c>
      <c r="K88" s="20"/>
      <c r="L88" s="20"/>
      <c r="M88" s="20"/>
      <c r="N88" s="20">
        <v>1</v>
      </c>
      <c r="O88" s="20">
        <v>1</v>
      </c>
      <c r="P88" s="125">
        <v>3</v>
      </c>
      <c r="Q88" s="162"/>
    </row>
    <row r="89" spans="1:17" ht="13.5" thickBot="1">
      <c r="A89" s="116">
        <v>86</v>
      </c>
      <c r="B89" s="135" t="s">
        <v>1155</v>
      </c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>
        <v>3</v>
      </c>
      <c r="O89" s="20"/>
      <c r="P89" s="125">
        <v>3</v>
      </c>
      <c r="Q89" s="162"/>
    </row>
    <row r="90" spans="1:17" ht="26.25" thickBot="1">
      <c r="A90" s="116">
        <v>87</v>
      </c>
      <c r="B90" s="116" t="s">
        <v>2236</v>
      </c>
      <c r="C90" s="2">
        <v>2000</v>
      </c>
      <c r="D90" s="2" t="s">
        <v>1580</v>
      </c>
      <c r="E90" s="2"/>
      <c r="F90" s="2">
        <v>2</v>
      </c>
      <c r="G90" s="2"/>
      <c r="H90" s="2"/>
      <c r="I90" s="2"/>
      <c r="J90" s="2"/>
      <c r="K90" s="2"/>
      <c r="L90" s="2"/>
      <c r="M90" s="2"/>
      <c r="N90" s="2"/>
      <c r="O90" s="2"/>
      <c r="P90" s="29">
        <f t="shared" ref="P90:P100" si="2">SUM(E90:O90)</f>
        <v>2</v>
      </c>
      <c r="Q90" s="162"/>
    </row>
    <row r="91" spans="1:17" ht="13.5" thickBot="1">
      <c r="A91" s="116">
        <v>88</v>
      </c>
      <c r="B91" s="116" t="s">
        <v>2252</v>
      </c>
      <c r="C91" s="2">
        <v>1999</v>
      </c>
      <c r="D91" s="2" t="s">
        <v>1526</v>
      </c>
      <c r="E91" s="2"/>
      <c r="F91" s="2">
        <v>1</v>
      </c>
      <c r="G91" s="2">
        <v>1</v>
      </c>
      <c r="H91" s="2"/>
      <c r="I91" s="2"/>
      <c r="J91" s="2"/>
      <c r="K91" s="2"/>
      <c r="L91" s="2"/>
      <c r="M91" s="2"/>
      <c r="N91" s="2"/>
      <c r="O91" s="2"/>
      <c r="P91" s="29">
        <f t="shared" si="2"/>
        <v>2</v>
      </c>
      <c r="Q91" s="162"/>
    </row>
    <row r="92" spans="1:17" ht="13.5" thickBot="1">
      <c r="A92" s="116">
        <v>89</v>
      </c>
      <c r="B92" s="135" t="s">
        <v>2248</v>
      </c>
      <c r="C92" s="20">
        <v>2000</v>
      </c>
      <c r="D92" s="14" t="s">
        <v>1578</v>
      </c>
      <c r="E92" s="20"/>
      <c r="F92" s="20">
        <v>1</v>
      </c>
      <c r="G92" s="20"/>
      <c r="H92" s="20">
        <v>1</v>
      </c>
      <c r="I92" s="20"/>
      <c r="J92" s="20"/>
      <c r="K92" s="20"/>
      <c r="L92" s="20"/>
      <c r="M92" s="20"/>
      <c r="N92" s="20"/>
      <c r="O92" s="20"/>
      <c r="P92" s="29">
        <f t="shared" si="2"/>
        <v>2</v>
      </c>
      <c r="Q92" s="162"/>
    </row>
    <row r="93" spans="1:17" ht="26.25" thickBot="1">
      <c r="A93" s="116">
        <v>90</v>
      </c>
      <c r="B93" s="135" t="s">
        <v>2250</v>
      </c>
      <c r="C93" s="20">
        <v>2000</v>
      </c>
      <c r="D93" s="14" t="s">
        <v>1580</v>
      </c>
      <c r="E93" s="20"/>
      <c r="F93" s="20">
        <v>1</v>
      </c>
      <c r="G93" s="20"/>
      <c r="H93" s="20">
        <v>1</v>
      </c>
      <c r="I93" s="20"/>
      <c r="J93" s="20"/>
      <c r="K93" s="20"/>
      <c r="L93" s="20"/>
      <c r="M93" s="20"/>
      <c r="N93" s="20"/>
      <c r="O93" s="20"/>
      <c r="P93" s="29">
        <f t="shared" si="2"/>
        <v>2</v>
      </c>
      <c r="Q93" s="162"/>
    </row>
    <row r="94" spans="1:17" ht="13.5" thickBot="1">
      <c r="A94" s="116">
        <v>91</v>
      </c>
      <c r="B94" s="116" t="s">
        <v>2267</v>
      </c>
      <c r="C94" s="29"/>
      <c r="D94" s="2"/>
      <c r="E94" s="29"/>
      <c r="F94" s="2"/>
      <c r="G94" s="2">
        <v>1</v>
      </c>
      <c r="H94" s="2">
        <v>1</v>
      </c>
      <c r="I94" s="2"/>
      <c r="J94" s="2"/>
      <c r="K94" s="2"/>
      <c r="L94" s="2"/>
      <c r="M94" s="2"/>
      <c r="N94" s="2"/>
      <c r="O94" s="2"/>
      <c r="P94" s="29">
        <f t="shared" si="2"/>
        <v>2</v>
      </c>
      <c r="Q94" s="162"/>
    </row>
    <row r="95" spans="1:17" ht="13.5" thickBot="1">
      <c r="A95" s="116">
        <v>92</v>
      </c>
      <c r="B95" s="116" t="s">
        <v>2271</v>
      </c>
      <c r="C95" s="2"/>
      <c r="D95" s="2" t="s">
        <v>1606</v>
      </c>
      <c r="E95" s="2"/>
      <c r="F95" s="2"/>
      <c r="G95" s="2">
        <v>1</v>
      </c>
      <c r="H95" s="2"/>
      <c r="I95" s="2"/>
      <c r="J95" s="2">
        <v>1</v>
      </c>
      <c r="K95" s="2"/>
      <c r="L95" s="2"/>
      <c r="M95" s="2"/>
      <c r="N95" s="2"/>
      <c r="O95" s="20"/>
      <c r="P95" s="29">
        <f t="shared" si="2"/>
        <v>2</v>
      </c>
      <c r="Q95" s="162"/>
    </row>
    <row r="96" spans="1:17" ht="26.25" thickBot="1">
      <c r="A96" s="116">
        <v>93</v>
      </c>
      <c r="B96" s="135" t="s">
        <v>2273</v>
      </c>
      <c r="C96" s="20"/>
      <c r="D96" s="14" t="s">
        <v>2269</v>
      </c>
      <c r="E96" s="20"/>
      <c r="F96" s="20"/>
      <c r="G96" s="20">
        <v>1</v>
      </c>
      <c r="H96" s="20">
        <v>1</v>
      </c>
      <c r="I96" s="20"/>
      <c r="J96" s="20"/>
      <c r="K96" s="20"/>
      <c r="L96" s="20"/>
      <c r="M96" s="20"/>
      <c r="N96" s="20"/>
      <c r="O96" s="20"/>
      <c r="P96" s="29">
        <f t="shared" si="2"/>
        <v>2</v>
      </c>
      <c r="Q96" s="162"/>
    </row>
    <row r="97" spans="1:17" ht="13.5" thickBot="1">
      <c r="A97" s="116">
        <v>94</v>
      </c>
      <c r="B97" s="116" t="s">
        <v>2275</v>
      </c>
      <c r="C97" s="2"/>
      <c r="D97" s="2" t="s">
        <v>1578</v>
      </c>
      <c r="E97" s="2"/>
      <c r="F97" s="2"/>
      <c r="G97" s="2">
        <v>1</v>
      </c>
      <c r="H97" s="2">
        <v>1</v>
      </c>
      <c r="I97" s="2"/>
      <c r="J97" s="2"/>
      <c r="K97" s="2"/>
      <c r="L97" s="2"/>
      <c r="M97" s="2"/>
      <c r="N97" s="2"/>
      <c r="O97" s="20"/>
      <c r="P97" s="29">
        <f t="shared" si="2"/>
        <v>2</v>
      </c>
      <c r="Q97" s="162"/>
    </row>
    <row r="98" spans="1:17" ht="13.5" thickBot="1">
      <c r="A98" s="116">
        <v>95</v>
      </c>
      <c r="B98" s="135" t="s">
        <v>2279</v>
      </c>
      <c r="C98" s="126"/>
      <c r="D98" s="14" t="s">
        <v>1597</v>
      </c>
      <c r="E98" s="20"/>
      <c r="F98" s="20"/>
      <c r="G98" s="20">
        <v>1</v>
      </c>
      <c r="H98" s="20"/>
      <c r="I98" s="20">
        <v>1</v>
      </c>
      <c r="J98" s="20"/>
      <c r="K98" s="20"/>
      <c r="L98" s="20"/>
      <c r="M98" s="20"/>
      <c r="N98" s="20"/>
      <c r="O98" s="20"/>
      <c r="P98" s="29">
        <f t="shared" si="2"/>
        <v>2</v>
      </c>
      <c r="Q98" s="162"/>
    </row>
    <row r="99" spans="1:17" ht="26.25" thickBot="1">
      <c r="A99" s="116">
        <v>96</v>
      </c>
      <c r="B99" s="116" t="s">
        <v>2203</v>
      </c>
      <c r="C99" s="2"/>
      <c r="D99" s="2" t="s">
        <v>1847</v>
      </c>
      <c r="E99" s="2"/>
      <c r="F99" s="2"/>
      <c r="G99" s="2">
        <v>1</v>
      </c>
      <c r="H99" s="2"/>
      <c r="I99" s="2">
        <v>1</v>
      </c>
      <c r="J99" s="2"/>
      <c r="K99" s="2"/>
      <c r="L99" s="2"/>
      <c r="M99" s="2"/>
      <c r="N99" s="2"/>
      <c r="O99" s="20"/>
      <c r="P99" s="29">
        <f t="shared" si="2"/>
        <v>2</v>
      </c>
      <c r="Q99" s="162"/>
    </row>
    <row r="100" spans="1:17" ht="26.25" thickBot="1">
      <c r="A100" s="116">
        <v>97</v>
      </c>
      <c r="B100" s="116" t="s">
        <v>2283</v>
      </c>
      <c r="C100" s="2"/>
      <c r="D100" s="2" t="s">
        <v>2269</v>
      </c>
      <c r="E100" s="2"/>
      <c r="F100" s="2"/>
      <c r="G100" s="2">
        <v>1</v>
      </c>
      <c r="H100" s="2">
        <v>1</v>
      </c>
      <c r="I100" s="2"/>
      <c r="J100" s="2"/>
      <c r="K100" s="2"/>
      <c r="L100" s="2"/>
      <c r="M100" s="2"/>
      <c r="N100" s="2"/>
      <c r="O100" s="20"/>
      <c r="P100" s="29">
        <f t="shared" si="2"/>
        <v>2</v>
      </c>
      <c r="Q100" s="162"/>
    </row>
    <row r="101" spans="1:17" ht="26.25" thickBot="1">
      <c r="A101" s="116">
        <v>98</v>
      </c>
      <c r="B101" s="116" t="s">
        <v>508</v>
      </c>
      <c r="C101" s="2"/>
      <c r="D101" s="2" t="s">
        <v>1578</v>
      </c>
      <c r="E101" s="2"/>
      <c r="F101" s="2"/>
      <c r="G101" s="2"/>
      <c r="H101" s="2">
        <v>1</v>
      </c>
      <c r="I101" s="2">
        <v>1</v>
      </c>
      <c r="J101" s="2"/>
      <c r="K101" s="2"/>
      <c r="L101" s="2"/>
      <c r="M101" s="2"/>
      <c r="N101" s="2"/>
      <c r="O101" s="2"/>
      <c r="P101" s="29">
        <v>2</v>
      </c>
      <c r="Q101" s="162"/>
    </row>
    <row r="102" spans="1:17" ht="13.5" thickBot="1">
      <c r="A102" s="116">
        <v>99</v>
      </c>
      <c r="B102" s="116" t="s">
        <v>514</v>
      </c>
      <c r="C102" s="2"/>
      <c r="D102" s="2" t="s">
        <v>1968</v>
      </c>
      <c r="E102" s="2"/>
      <c r="F102" s="2"/>
      <c r="G102" s="2"/>
      <c r="H102" s="2">
        <v>1</v>
      </c>
      <c r="I102" s="2">
        <v>1</v>
      </c>
      <c r="J102" s="2"/>
      <c r="K102" s="2"/>
      <c r="L102" s="2"/>
      <c r="M102" s="2"/>
      <c r="N102" s="2"/>
      <c r="O102" s="2"/>
      <c r="P102" s="29">
        <v>2</v>
      </c>
      <c r="Q102" s="162"/>
    </row>
    <row r="103" spans="1:17" ht="13.5" thickBot="1">
      <c r="A103" s="116">
        <v>100</v>
      </c>
      <c r="B103" s="135" t="s">
        <v>520</v>
      </c>
      <c r="C103" s="126"/>
      <c r="D103" s="14" t="s">
        <v>521</v>
      </c>
      <c r="E103" s="20"/>
      <c r="F103" s="20"/>
      <c r="G103" s="20"/>
      <c r="H103" s="20">
        <v>1</v>
      </c>
      <c r="I103" s="20">
        <v>1</v>
      </c>
      <c r="J103" s="20"/>
      <c r="K103" s="20"/>
      <c r="L103" s="20"/>
      <c r="M103" s="20"/>
      <c r="N103" s="20"/>
      <c r="O103" s="20"/>
      <c r="P103" s="29">
        <v>2</v>
      </c>
      <c r="Q103" s="162"/>
    </row>
    <row r="104" spans="1:17" ht="26.25" thickBot="1">
      <c r="A104" s="116">
        <v>101</v>
      </c>
      <c r="B104" s="135" t="s">
        <v>2244</v>
      </c>
      <c r="C104" s="20">
        <v>2000</v>
      </c>
      <c r="D104" s="14" t="s">
        <v>1534</v>
      </c>
      <c r="E104" s="20"/>
      <c r="F104" s="20">
        <v>1</v>
      </c>
      <c r="G104" s="20"/>
      <c r="H104" s="20"/>
      <c r="I104" s="20"/>
      <c r="J104" s="20"/>
      <c r="K104" s="20">
        <v>1</v>
      </c>
      <c r="L104" s="20"/>
      <c r="M104" s="20"/>
      <c r="N104" s="20"/>
      <c r="O104" s="20"/>
      <c r="P104" s="29">
        <f>SUM(E104:O104)</f>
        <v>2</v>
      </c>
      <c r="Q104" s="162"/>
    </row>
    <row r="105" spans="1:17" ht="13.5" thickBot="1">
      <c r="A105" s="116">
        <v>102</v>
      </c>
      <c r="B105" s="135" t="s">
        <v>2257</v>
      </c>
      <c r="C105" s="20">
        <v>1999</v>
      </c>
      <c r="D105" s="14" t="s">
        <v>1537</v>
      </c>
      <c r="E105" s="20"/>
      <c r="F105" s="20">
        <v>1</v>
      </c>
      <c r="G105" s="20"/>
      <c r="H105" s="20"/>
      <c r="I105" s="20"/>
      <c r="J105" s="20"/>
      <c r="K105" s="20"/>
      <c r="L105" s="20">
        <v>1</v>
      </c>
      <c r="M105" s="20"/>
      <c r="N105" s="20"/>
      <c r="O105" s="20"/>
      <c r="P105" s="29">
        <f>SUM(E105:O105)</f>
        <v>2</v>
      </c>
      <c r="Q105" s="162"/>
    </row>
    <row r="106" spans="1:17" ht="13.5" thickBot="1">
      <c r="A106" s="116">
        <v>103</v>
      </c>
      <c r="B106" s="135" t="s">
        <v>2259</v>
      </c>
      <c r="C106" s="20">
        <v>1999</v>
      </c>
      <c r="D106" s="14" t="s">
        <v>1537</v>
      </c>
      <c r="E106" s="20"/>
      <c r="F106" s="20">
        <v>1</v>
      </c>
      <c r="G106" s="20"/>
      <c r="H106" s="126"/>
      <c r="I106" s="20"/>
      <c r="J106" s="20"/>
      <c r="K106" s="20"/>
      <c r="L106" s="20">
        <v>1</v>
      </c>
      <c r="M106" s="20"/>
      <c r="N106" s="20"/>
      <c r="O106" s="20"/>
      <c r="P106" s="29">
        <f>SUM(E106:O106)</f>
        <v>2</v>
      </c>
      <c r="Q106" s="162"/>
    </row>
    <row r="107" spans="1:17" ht="13.5" thickBot="1">
      <c r="A107" s="116">
        <v>104</v>
      </c>
      <c r="B107" s="116" t="s">
        <v>2260</v>
      </c>
      <c r="C107" s="2">
        <v>2000</v>
      </c>
      <c r="D107" s="2" t="s">
        <v>1526</v>
      </c>
      <c r="E107" s="2"/>
      <c r="F107" s="2">
        <v>1</v>
      </c>
      <c r="G107" s="2"/>
      <c r="H107" s="2"/>
      <c r="I107" s="2"/>
      <c r="J107" s="2"/>
      <c r="K107" s="2"/>
      <c r="L107" s="2"/>
      <c r="M107" s="2">
        <v>1</v>
      </c>
      <c r="N107" s="2"/>
      <c r="O107" s="2"/>
      <c r="P107" s="29">
        <f>SUM(E107:O107)</f>
        <v>2</v>
      </c>
      <c r="Q107" s="162"/>
    </row>
    <row r="108" spans="1:17" ht="26.25" thickBot="1">
      <c r="A108" s="116">
        <v>105</v>
      </c>
      <c r="B108" s="116" t="s">
        <v>2272</v>
      </c>
      <c r="C108" s="2"/>
      <c r="D108" s="2" t="s">
        <v>1952</v>
      </c>
      <c r="E108" s="2"/>
      <c r="F108" s="2"/>
      <c r="G108" s="2">
        <v>1</v>
      </c>
      <c r="H108" s="2"/>
      <c r="I108" s="2"/>
      <c r="J108" s="2"/>
      <c r="K108" s="2"/>
      <c r="L108" s="2"/>
      <c r="M108" s="2"/>
      <c r="N108" s="2"/>
      <c r="O108" s="2">
        <v>1</v>
      </c>
      <c r="P108" s="29">
        <f>SUM(E108:O108)</f>
        <v>2</v>
      </c>
      <c r="Q108" s="162"/>
    </row>
    <row r="109" spans="1:17" ht="26.25" thickBot="1">
      <c r="A109" s="116">
        <v>106</v>
      </c>
      <c r="B109" s="135" t="s">
        <v>511</v>
      </c>
      <c r="C109" s="126"/>
      <c r="D109" s="14" t="s">
        <v>1819</v>
      </c>
      <c r="E109" s="20" t="s">
        <v>453</v>
      </c>
      <c r="F109" s="20"/>
      <c r="G109" s="20"/>
      <c r="H109" s="20"/>
      <c r="I109" s="20">
        <v>1</v>
      </c>
      <c r="J109" s="20"/>
      <c r="K109" s="20"/>
      <c r="L109" s="20"/>
      <c r="M109" s="20"/>
      <c r="N109" s="20">
        <v>1</v>
      </c>
      <c r="O109" s="20"/>
      <c r="P109" s="29">
        <v>2</v>
      </c>
      <c r="Q109" s="162"/>
    </row>
    <row r="110" spans="1:17" ht="26.25" thickBot="1">
      <c r="A110" s="116">
        <v>107</v>
      </c>
      <c r="B110" s="135" t="s">
        <v>536</v>
      </c>
      <c r="C110" s="20">
        <v>2000</v>
      </c>
      <c r="D110" s="14" t="s">
        <v>1551</v>
      </c>
      <c r="E110" s="20"/>
      <c r="F110" s="20"/>
      <c r="G110" s="20"/>
      <c r="H110" s="20">
        <v>1</v>
      </c>
      <c r="I110" s="20"/>
      <c r="J110" s="20"/>
      <c r="K110" s="20"/>
      <c r="L110" s="20"/>
      <c r="M110" s="20"/>
      <c r="N110" s="20"/>
      <c r="O110" s="20">
        <v>1</v>
      </c>
      <c r="P110" s="29">
        <v>2</v>
      </c>
      <c r="Q110" s="162"/>
    </row>
    <row r="111" spans="1:17" ht="26.25" thickBot="1">
      <c r="A111" s="116">
        <v>108</v>
      </c>
      <c r="B111" s="135" t="s">
        <v>547</v>
      </c>
      <c r="C111" s="126">
        <v>2000</v>
      </c>
      <c r="D111" s="14" t="s">
        <v>1952</v>
      </c>
      <c r="E111" s="20"/>
      <c r="F111" s="20"/>
      <c r="G111" s="20"/>
      <c r="H111" s="20">
        <v>1</v>
      </c>
      <c r="I111" s="20"/>
      <c r="J111" s="20"/>
      <c r="K111" s="20"/>
      <c r="L111" s="20"/>
      <c r="M111" s="20"/>
      <c r="N111" s="20"/>
      <c r="O111" s="20">
        <v>1</v>
      </c>
      <c r="P111" s="29">
        <v>2</v>
      </c>
      <c r="Q111" s="162"/>
    </row>
    <row r="112" spans="1:17" ht="26.25" thickBot="1">
      <c r="A112" s="116">
        <v>109</v>
      </c>
      <c r="B112" s="135" t="s">
        <v>552</v>
      </c>
      <c r="C112" s="126">
        <v>2000</v>
      </c>
      <c r="D112" s="14" t="s">
        <v>1952</v>
      </c>
      <c r="E112" s="20"/>
      <c r="F112" s="20"/>
      <c r="G112" s="20"/>
      <c r="H112" s="20">
        <v>1</v>
      </c>
      <c r="I112" s="20"/>
      <c r="J112" s="20"/>
      <c r="K112" s="20"/>
      <c r="L112" s="20"/>
      <c r="M112" s="20"/>
      <c r="N112" s="20"/>
      <c r="O112" s="20">
        <v>1</v>
      </c>
      <c r="P112" s="29">
        <v>2</v>
      </c>
      <c r="Q112" s="162"/>
    </row>
    <row r="113" spans="1:17" ht="26.25" thickBot="1">
      <c r="A113" s="116">
        <v>110</v>
      </c>
      <c r="B113" s="135" t="s">
        <v>989</v>
      </c>
      <c r="C113" s="20">
        <v>1999</v>
      </c>
      <c r="D113" s="14" t="s">
        <v>1847</v>
      </c>
      <c r="E113" s="20"/>
      <c r="F113" s="20"/>
      <c r="G113" s="20"/>
      <c r="H113" s="20"/>
      <c r="I113" s="20"/>
      <c r="J113" s="20"/>
      <c r="K113" s="20"/>
      <c r="L113" s="20">
        <v>1</v>
      </c>
      <c r="M113" s="20"/>
      <c r="N113" s="20">
        <v>1</v>
      </c>
      <c r="O113" s="20"/>
      <c r="P113" s="125">
        <v>2</v>
      </c>
      <c r="Q113" s="162"/>
    </row>
    <row r="114" spans="1:17" ht="13.5" thickBot="1">
      <c r="A114" s="116">
        <v>111</v>
      </c>
      <c r="B114" s="135" t="s">
        <v>1086</v>
      </c>
      <c r="C114" s="20"/>
      <c r="D114" s="14" t="s">
        <v>1526</v>
      </c>
      <c r="E114" s="20"/>
      <c r="F114" s="20"/>
      <c r="G114" s="20"/>
      <c r="H114" s="20"/>
      <c r="I114" s="20"/>
      <c r="J114" s="20"/>
      <c r="K114" s="20"/>
      <c r="L114" s="20"/>
      <c r="M114" s="20"/>
      <c r="N114" s="20">
        <v>1</v>
      </c>
      <c r="O114" s="20">
        <v>1</v>
      </c>
      <c r="P114" s="125">
        <v>2</v>
      </c>
      <c r="Q114" s="162"/>
    </row>
    <row r="115" spans="1:17" ht="13.5" thickBot="1">
      <c r="A115" s="116">
        <v>112</v>
      </c>
      <c r="B115" s="135" t="s">
        <v>1215</v>
      </c>
      <c r="C115" s="20"/>
      <c r="D115" s="20" t="s">
        <v>1697</v>
      </c>
      <c r="E115" s="20"/>
      <c r="F115" s="20"/>
      <c r="G115" s="20"/>
      <c r="H115" s="20"/>
      <c r="I115" s="20"/>
      <c r="J115" s="20"/>
      <c r="K115" s="20"/>
      <c r="L115" s="20">
        <v>1</v>
      </c>
      <c r="M115" s="20"/>
      <c r="N115" s="20"/>
      <c r="O115" s="20">
        <v>1</v>
      </c>
      <c r="P115" s="125">
        <v>2</v>
      </c>
      <c r="Q115" s="162"/>
    </row>
    <row r="116" spans="1:17" ht="13.5" thickBot="1">
      <c r="A116" s="116">
        <v>113</v>
      </c>
      <c r="B116" s="135" t="s">
        <v>1218</v>
      </c>
      <c r="C116" s="20">
        <v>1999</v>
      </c>
      <c r="D116" s="20" t="s">
        <v>1697</v>
      </c>
      <c r="E116" s="20"/>
      <c r="F116" s="20"/>
      <c r="G116" s="20"/>
      <c r="H116" s="20"/>
      <c r="I116" s="20"/>
      <c r="J116" s="20"/>
      <c r="K116" s="20"/>
      <c r="L116" s="20">
        <v>1</v>
      </c>
      <c r="M116" s="20"/>
      <c r="N116" s="20"/>
      <c r="O116" s="20">
        <v>1</v>
      </c>
      <c r="P116" s="125">
        <v>2</v>
      </c>
      <c r="Q116" s="162"/>
    </row>
    <row r="117" spans="1:17" ht="26.25" thickBot="1">
      <c r="A117" s="116">
        <v>114</v>
      </c>
      <c r="B117" s="116" t="s">
        <v>2212</v>
      </c>
      <c r="C117" s="2">
        <v>1999</v>
      </c>
      <c r="D117" s="2" t="s">
        <v>1530</v>
      </c>
      <c r="E117" s="2">
        <v>1</v>
      </c>
      <c r="F117" s="2"/>
      <c r="G117" s="2"/>
      <c r="H117" s="2"/>
      <c r="I117" s="2"/>
      <c r="J117" s="2"/>
      <c r="K117" s="2"/>
      <c r="L117" s="2"/>
      <c r="M117" s="2"/>
      <c r="N117" s="2"/>
      <c r="O117" s="20"/>
      <c r="P117" s="29">
        <f t="shared" ref="P117:P147" si="3">SUM(E117:O117)</f>
        <v>1</v>
      </c>
      <c r="Q117" s="162"/>
    </row>
    <row r="118" spans="1:17" ht="13.5" thickBot="1">
      <c r="A118" s="116">
        <v>115</v>
      </c>
      <c r="B118" s="116" t="s">
        <v>2214</v>
      </c>
      <c r="C118" s="2">
        <v>2000</v>
      </c>
      <c r="D118" s="2" t="s">
        <v>1778</v>
      </c>
      <c r="E118" s="2">
        <v>1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9">
        <f t="shared" si="3"/>
        <v>1</v>
      </c>
      <c r="Q118" s="162"/>
    </row>
    <row r="119" spans="1:17" ht="26.25" thickBot="1">
      <c r="A119" s="116">
        <v>116</v>
      </c>
      <c r="B119" s="116" t="s">
        <v>2215</v>
      </c>
      <c r="C119" s="2">
        <v>2000</v>
      </c>
      <c r="D119" s="2" t="s">
        <v>1530</v>
      </c>
      <c r="E119" s="2">
        <v>1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9">
        <f t="shared" si="3"/>
        <v>1</v>
      </c>
      <c r="Q119" s="162"/>
    </row>
    <row r="120" spans="1:17" ht="26.25" thickBot="1">
      <c r="A120" s="116">
        <v>117</v>
      </c>
      <c r="B120" s="135" t="s">
        <v>2216</v>
      </c>
      <c r="C120" s="126">
        <v>2000</v>
      </c>
      <c r="D120" s="14" t="s">
        <v>1530</v>
      </c>
      <c r="E120" s="20">
        <v>1</v>
      </c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9">
        <f t="shared" si="3"/>
        <v>1</v>
      </c>
      <c r="Q120" s="162"/>
    </row>
    <row r="121" spans="1:17" ht="13.5" thickBot="1">
      <c r="A121" s="116">
        <v>118</v>
      </c>
      <c r="B121" s="135" t="s">
        <v>1541</v>
      </c>
      <c r="C121" s="126">
        <v>1999</v>
      </c>
      <c r="D121" s="14" t="s">
        <v>1778</v>
      </c>
      <c r="E121" s="20">
        <v>1</v>
      </c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9">
        <f t="shared" si="3"/>
        <v>1</v>
      </c>
      <c r="Q121" s="162"/>
    </row>
    <row r="122" spans="1:17" ht="13.5" thickBot="1">
      <c r="A122" s="116">
        <v>119</v>
      </c>
      <c r="B122" s="135" t="s">
        <v>2217</v>
      </c>
      <c r="C122" s="20">
        <v>2000</v>
      </c>
      <c r="D122" s="14" t="s">
        <v>1537</v>
      </c>
      <c r="E122" s="20">
        <v>1</v>
      </c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9">
        <f t="shared" si="3"/>
        <v>1</v>
      </c>
      <c r="Q122" s="162"/>
    </row>
    <row r="123" spans="1:17" ht="13.5" thickBot="1">
      <c r="A123" s="116">
        <v>120</v>
      </c>
      <c r="B123" s="116" t="s">
        <v>2218</v>
      </c>
      <c r="C123" s="2">
        <v>2000</v>
      </c>
      <c r="D123" s="2" t="s">
        <v>1537</v>
      </c>
      <c r="E123" s="2">
        <v>1</v>
      </c>
      <c r="F123" s="2"/>
      <c r="G123" s="2"/>
      <c r="H123" s="2"/>
      <c r="I123" s="2"/>
      <c r="J123" s="2"/>
      <c r="K123" s="2"/>
      <c r="L123" s="2"/>
      <c r="M123" s="2"/>
      <c r="N123" s="2"/>
      <c r="O123" s="20"/>
      <c r="P123" s="29">
        <f t="shared" si="3"/>
        <v>1</v>
      </c>
      <c r="Q123" s="162"/>
    </row>
    <row r="124" spans="1:17" ht="13.5" thickBot="1">
      <c r="A124" s="116">
        <v>121</v>
      </c>
      <c r="B124" s="135" t="s">
        <v>2219</v>
      </c>
      <c r="C124" s="20">
        <v>2000</v>
      </c>
      <c r="D124" s="14" t="s">
        <v>1537</v>
      </c>
      <c r="E124" s="20">
        <v>1</v>
      </c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9">
        <f t="shared" si="3"/>
        <v>1</v>
      </c>
      <c r="Q124" s="162" t="s">
        <v>453</v>
      </c>
    </row>
    <row r="125" spans="1:17" ht="13.5" thickBot="1">
      <c r="A125" s="116">
        <v>122</v>
      </c>
      <c r="B125" s="116" t="s">
        <v>2220</v>
      </c>
      <c r="C125" s="2">
        <v>2000</v>
      </c>
      <c r="D125" s="2" t="s">
        <v>1778</v>
      </c>
      <c r="E125" s="2">
        <v>1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9">
        <f t="shared" si="3"/>
        <v>1</v>
      </c>
      <c r="Q125" s="162"/>
    </row>
    <row r="126" spans="1:17" ht="26.25" thickBot="1">
      <c r="A126" s="116">
        <v>123</v>
      </c>
      <c r="B126" s="116" t="s">
        <v>2223</v>
      </c>
      <c r="C126" s="2">
        <v>2000</v>
      </c>
      <c r="D126" s="42" t="s">
        <v>1530</v>
      </c>
      <c r="E126" s="2">
        <v>1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9">
        <f t="shared" si="3"/>
        <v>1</v>
      </c>
      <c r="Q126" s="162"/>
    </row>
    <row r="127" spans="1:17" ht="13.5" thickBot="1">
      <c r="A127" s="116">
        <v>124</v>
      </c>
      <c r="B127" s="135" t="s">
        <v>2225</v>
      </c>
      <c r="C127" s="126">
        <v>2000</v>
      </c>
      <c r="D127" s="14" t="s">
        <v>1526</v>
      </c>
      <c r="E127" s="20">
        <v>1</v>
      </c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9">
        <f t="shared" si="3"/>
        <v>1</v>
      </c>
      <c r="Q127" s="162"/>
    </row>
    <row r="128" spans="1:17" ht="13.5" thickBot="1">
      <c r="A128" s="116">
        <v>125</v>
      </c>
      <c r="B128" s="135" t="s">
        <v>2226</v>
      </c>
      <c r="C128" s="20">
        <v>2000</v>
      </c>
      <c r="D128" s="14" t="s">
        <v>1526</v>
      </c>
      <c r="E128" s="20">
        <v>1</v>
      </c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9">
        <f t="shared" si="3"/>
        <v>1</v>
      </c>
      <c r="Q128" s="162"/>
    </row>
    <row r="129" spans="1:17" ht="13.5" thickBot="1">
      <c r="A129" s="116">
        <v>126</v>
      </c>
      <c r="B129" s="116" t="s">
        <v>2227</v>
      </c>
      <c r="C129" s="2">
        <v>1999</v>
      </c>
      <c r="D129" s="2" t="s">
        <v>1778</v>
      </c>
      <c r="E129" s="2">
        <v>1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9">
        <f t="shared" si="3"/>
        <v>1</v>
      </c>
      <c r="Q129" s="162"/>
    </row>
    <row r="130" spans="1:17" ht="13.5" thickBot="1">
      <c r="A130" s="116">
        <v>127</v>
      </c>
      <c r="B130" s="116" t="s">
        <v>2228</v>
      </c>
      <c r="C130" s="2">
        <v>1999</v>
      </c>
      <c r="D130" s="2" t="s">
        <v>1778</v>
      </c>
      <c r="E130" s="2">
        <v>1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9">
        <f t="shared" si="3"/>
        <v>1</v>
      </c>
      <c r="Q130" s="162"/>
    </row>
    <row r="131" spans="1:17" ht="13.5" thickBot="1">
      <c r="A131" s="116">
        <v>128</v>
      </c>
      <c r="B131" s="116" t="s">
        <v>2229</v>
      </c>
      <c r="C131" s="2">
        <v>2000</v>
      </c>
      <c r="D131" s="2" t="s">
        <v>1778</v>
      </c>
      <c r="E131" s="2">
        <v>1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9">
        <f t="shared" si="3"/>
        <v>1</v>
      </c>
      <c r="Q131" s="162"/>
    </row>
    <row r="132" spans="1:17" ht="13.5" thickBot="1">
      <c r="A132" s="116">
        <v>129</v>
      </c>
      <c r="B132" s="135" t="s">
        <v>2230</v>
      </c>
      <c r="C132" s="20">
        <v>1999</v>
      </c>
      <c r="D132" s="14" t="s">
        <v>1778</v>
      </c>
      <c r="E132" s="20">
        <v>1</v>
      </c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9">
        <f t="shared" si="3"/>
        <v>1</v>
      </c>
      <c r="Q132" s="162"/>
    </row>
    <row r="133" spans="1:17" ht="13.5" thickBot="1">
      <c r="A133" s="116">
        <v>130</v>
      </c>
      <c r="B133" s="135" t="s">
        <v>2231</v>
      </c>
      <c r="C133" s="20">
        <v>1999</v>
      </c>
      <c r="D133" s="14" t="s">
        <v>1778</v>
      </c>
      <c r="E133" s="20">
        <v>1</v>
      </c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9">
        <f t="shared" si="3"/>
        <v>1</v>
      </c>
      <c r="Q133" s="162"/>
    </row>
    <row r="134" spans="1:17" ht="26.25" thickBot="1">
      <c r="A134" s="116">
        <v>131</v>
      </c>
      <c r="B134" s="135" t="s">
        <v>2239</v>
      </c>
      <c r="C134" s="20">
        <v>1999</v>
      </c>
      <c r="D134" s="14" t="s">
        <v>1906</v>
      </c>
      <c r="E134" s="20"/>
      <c r="F134" s="20">
        <v>1</v>
      </c>
      <c r="G134" s="20"/>
      <c r="H134" s="20"/>
      <c r="I134" s="20"/>
      <c r="J134" s="20"/>
      <c r="K134" s="20"/>
      <c r="L134" s="20"/>
      <c r="M134" s="20"/>
      <c r="N134" s="20"/>
      <c r="O134" s="20"/>
      <c r="P134" s="29">
        <f t="shared" si="3"/>
        <v>1</v>
      </c>
      <c r="Q134" s="162"/>
    </row>
    <row r="135" spans="1:17" ht="26.25" thickBot="1">
      <c r="A135" s="116">
        <v>132</v>
      </c>
      <c r="B135" s="135" t="s">
        <v>2249</v>
      </c>
      <c r="C135" s="20">
        <v>2000</v>
      </c>
      <c r="D135" s="14" t="s">
        <v>1580</v>
      </c>
      <c r="E135" s="20"/>
      <c r="F135" s="20">
        <v>1</v>
      </c>
      <c r="G135" s="20"/>
      <c r="H135" s="20"/>
      <c r="I135" s="20"/>
      <c r="J135" s="20"/>
      <c r="K135" s="20"/>
      <c r="L135" s="20"/>
      <c r="M135" s="20"/>
      <c r="N135" s="20"/>
      <c r="O135" s="20"/>
      <c r="P135" s="29">
        <f t="shared" si="3"/>
        <v>1</v>
      </c>
      <c r="Q135" s="162"/>
    </row>
    <row r="136" spans="1:17" ht="13.5" thickBot="1">
      <c r="A136" s="116">
        <v>133</v>
      </c>
      <c r="B136" s="135" t="s">
        <v>2251</v>
      </c>
      <c r="C136" s="20">
        <v>1999</v>
      </c>
      <c r="D136" s="14" t="s">
        <v>1526</v>
      </c>
      <c r="E136" s="20"/>
      <c r="F136" s="20">
        <v>1</v>
      </c>
      <c r="G136" s="20"/>
      <c r="H136" s="20"/>
      <c r="I136" s="20"/>
      <c r="J136" s="20"/>
      <c r="K136" s="20"/>
      <c r="L136" s="20"/>
      <c r="M136" s="20"/>
      <c r="N136" s="20"/>
      <c r="O136" s="20"/>
      <c r="P136" s="29">
        <f t="shared" si="3"/>
        <v>1</v>
      </c>
      <c r="Q136" s="162"/>
    </row>
    <row r="137" spans="1:17" ht="13.5" thickBot="1">
      <c r="A137" s="116">
        <v>134</v>
      </c>
      <c r="B137" s="116" t="s">
        <v>2253</v>
      </c>
      <c r="C137" s="2">
        <v>1999</v>
      </c>
      <c r="D137" s="2" t="s">
        <v>1526</v>
      </c>
      <c r="E137" s="2"/>
      <c r="F137" s="2">
        <v>1</v>
      </c>
      <c r="G137" s="2"/>
      <c r="H137" s="2"/>
      <c r="I137" s="2"/>
      <c r="J137" s="2"/>
      <c r="K137" s="2"/>
      <c r="L137" s="2"/>
      <c r="M137" s="2"/>
      <c r="N137" s="2"/>
      <c r="O137" s="2"/>
      <c r="P137" s="29">
        <f t="shared" si="3"/>
        <v>1</v>
      </c>
      <c r="Q137" s="162"/>
    </row>
    <row r="138" spans="1:17" ht="26.25" thickBot="1">
      <c r="A138" s="116">
        <v>135</v>
      </c>
      <c r="B138" s="135" t="s">
        <v>2254</v>
      </c>
      <c r="C138" s="20">
        <v>1999</v>
      </c>
      <c r="D138" s="14" t="s">
        <v>1580</v>
      </c>
      <c r="E138" s="20"/>
      <c r="F138" s="20">
        <v>1</v>
      </c>
      <c r="G138" s="20"/>
      <c r="H138" s="20"/>
      <c r="I138" s="20"/>
      <c r="J138" s="20"/>
      <c r="K138" s="20"/>
      <c r="L138" s="20"/>
      <c r="M138" s="20"/>
      <c r="N138" s="20"/>
      <c r="O138" s="20"/>
      <c r="P138" s="29">
        <f t="shared" si="3"/>
        <v>1</v>
      </c>
      <c r="Q138" s="162"/>
    </row>
    <row r="139" spans="1:17" ht="26.25" thickBot="1">
      <c r="A139" s="116">
        <v>136</v>
      </c>
      <c r="B139" s="135" t="s">
        <v>2255</v>
      </c>
      <c r="C139" s="20">
        <v>1999</v>
      </c>
      <c r="D139" s="14" t="s">
        <v>1580</v>
      </c>
      <c r="E139" s="20"/>
      <c r="F139" s="20">
        <v>1</v>
      </c>
      <c r="G139" s="20"/>
      <c r="H139" s="20"/>
      <c r="I139" s="20"/>
      <c r="J139" s="20"/>
      <c r="K139" s="20"/>
      <c r="L139" s="20"/>
      <c r="M139" s="20"/>
      <c r="N139" s="20"/>
      <c r="O139" s="20"/>
      <c r="P139" s="29">
        <f t="shared" si="3"/>
        <v>1</v>
      </c>
      <c r="Q139" s="162"/>
    </row>
    <row r="140" spans="1:17" ht="26.25" thickBot="1">
      <c r="A140" s="116">
        <v>137</v>
      </c>
      <c r="B140" s="116" t="s">
        <v>2261</v>
      </c>
      <c r="C140" s="2">
        <v>1999</v>
      </c>
      <c r="D140" s="2" t="s">
        <v>1580</v>
      </c>
      <c r="E140" s="2"/>
      <c r="F140" s="2">
        <v>1</v>
      </c>
      <c r="G140" s="2"/>
      <c r="H140" s="2"/>
      <c r="I140" s="2"/>
      <c r="J140" s="2"/>
      <c r="K140" s="2"/>
      <c r="L140" s="2"/>
      <c r="M140" s="2"/>
      <c r="N140" s="2"/>
      <c r="O140" s="2"/>
      <c r="P140" s="29">
        <f t="shared" si="3"/>
        <v>1</v>
      </c>
      <c r="Q140" s="162"/>
    </row>
    <row r="141" spans="1:17" ht="26.25" thickBot="1">
      <c r="A141" s="116">
        <v>138</v>
      </c>
      <c r="B141" s="135" t="s">
        <v>2268</v>
      </c>
      <c r="C141" s="20"/>
      <c r="D141" s="14" t="s">
        <v>2269</v>
      </c>
      <c r="E141" s="20"/>
      <c r="F141" s="20"/>
      <c r="G141" s="20">
        <v>1</v>
      </c>
      <c r="H141" s="20"/>
      <c r="I141" s="20"/>
      <c r="J141" s="20"/>
      <c r="K141" s="20"/>
      <c r="L141" s="20"/>
      <c r="M141" s="20"/>
      <c r="N141" s="20"/>
      <c r="O141" s="20"/>
      <c r="P141" s="29">
        <f t="shared" si="3"/>
        <v>1</v>
      </c>
      <c r="Q141" s="162"/>
    </row>
    <row r="142" spans="1:17" ht="13.5" thickBot="1">
      <c r="A142" s="116">
        <v>139</v>
      </c>
      <c r="B142" s="116" t="s">
        <v>2274</v>
      </c>
      <c r="C142" s="2"/>
      <c r="D142" s="2" t="s">
        <v>1602</v>
      </c>
      <c r="E142" s="2"/>
      <c r="F142" s="2"/>
      <c r="G142" s="2">
        <v>1</v>
      </c>
      <c r="H142" s="2"/>
      <c r="I142" s="2"/>
      <c r="J142" s="2"/>
      <c r="K142" s="2"/>
      <c r="L142" s="2"/>
      <c r="M142" s="2"/>
      <c r="N142" s="2"/>
      <c r="O142" s="2"/>
      <c r="P142" s="29">
        <f t="shared" si="3"/>
        <v>1</v>
      </c>
      <c r="Q142" s="162"/>
    </row>
    <row r="143" spans="1:17" ht="13.5" thickBot="1">
      <c r="A143" s="116">
        <v>140</v>
      </c>
      <c r="B143" s="116" t="s">
        <v>2281</v>
      </c>
      <c r="C143" s="2"/>
      <c r="D143" s="2" t="s">
        <v>1578</v>
      </c>
      <c r="E143" s="2"/>
      <c r="F143" s="2"/>
      <c r="G143" s="2">
        <v>1</v>
      </c>
      <c r="H143" s="2"/>
      <c r="I143" s="2"/>
      <c r="J143" s="2"/>
      <c r="K143" s="2"/>
      <c r="L143" s="2"/>
      <c r="M143" s="2"/>
      <c r="N143" s="2"/>
      <c r="O143" s="2"/>
      <c r="P143" s="29">
        <f t="shared" si="3"/>
        <v>1</v>
      </c>
      <c r="Q143" s="162"/>
    </row>
    <row r="144" spans="1:17" ht="26.25" thickBot="1">
      <c r="A144" s="116">
        <v>141</v>
      </c>
      <c r="B144" s="116" t="s">
        <v>2285</v>
      </c>
      <c r="C144" s="2"/>
      <c r="D144" s="2" t="s">
        <v>2269</v>
      </c>
      <c r="E144" s="2"/>
      <c r="F144" s="2"/>
      <c r="G144" s="2">
        <v>1</v>
      </c>
      <c r="H144" s="2"/>
      <c r="I144" s="2"/>
      <c r="J144" s="2"/>
      <c r="K144" s="2"/>
      <c r="L144" s="2"/>
      <c r="M144" s="2"/>
      <c r="N144" s="2"/>
      <c r="O144" s="20"/>
      <c r="P144" s="29">
        <f t="shared" si="3"/>
        <v>1</v>
      </c>
      <c r="Q144" s="162"/>
    </row>
    <row r="145" spans="1:17" ht="26.25" thickBot="1">
      <c r="A145" s="116">
        <v>142</v>
      </c>
      <c r="B145" s="116" t="s">
        <v>2286</v>
      </c>
      <c r="C145" s="2"/>
      <c r="D145" s="2" t="s">
        <v>2287</v>
      </c>
      <c r="E145" s="2"/>
      <c r="F145" s="2"/>
      <c r="G145" s="2">
        <v>1</v>
      </c>
      <c r="H145" s="2"/>
      <c r="I145" s="2"/>
      <c r="J145" s="2"/>
      <c r="K145" s="2"/>
      <c r="L145" s="2"/>
      <c r="M145" s="2"/>
      <c r="N145" s="2"/>
      <c r="O145" s="2"/>
      <c r="P145" s="29">
        <f t="shared" si="3"/>
        <v>1</v>
      </c>
      <c r="Q145" s="162"/>
    </row>
    <row r="146" spans="1:17" ht="26.25" thickBot="1">
      <c r="A146" s="116">
        <v>143</v>
      </c>
      <c r="B146" s="135" t="s">
        <v>2288</v>
      </c>
      <c r="C146" s="20"/>
      <c r="D146" s="14" t="s">
        <v>1602</v>
      </c>
      <c r="E146" s="20"/>
      <c r="F146" s="20"/>
      <c r="G146" s="20">
        <v>1</v>
      </c>
      <c r="H146" s="20"/>
      <c r="I146" s="20"/>
      <c r="J146" s="20"/>
      <c r="K146" s="20"/>
      <c r="L146" s="20"/>
      <c r="M146" s="20"/>
      <c r="N146" s="20"/>
      <c r="O146" s="20"/>
      <c r="P146" s="29">
        <f t="shared" si="3"/>
        <v>1</v>
      </c>
      <c r="Q146" s="162"/>
    </row>
    <row r="147" spans="1:17" ht="13.5" thickBot="1">
      <c r="A147" s="116">
        <v>144</v>
      </c>
      <c r="B147" s="135" t="s">
        <v>2289</v>
      </c>
      <c r="C147" s="126"/>
      <c r="D147" s="14" t="s">
        <v>1602</v>
      </c>
      <c r="E147" s="20"/>
      <c r="F147" s="20"/>
      <c r="G147" s="20">
        <v>1</v>
      </c>
      <c r="H147" s="20"/>
      <c r="I147" s="20"/>
      <c r="J147" s="20"/>
      <c r="K147" s="20"/>
      <c r="L147" s="20"/>
      <c r="M147" s="20"/>
      <c r="N147" s="20"/>
      <c r="O147" s="20"/>
      <c r="P147" s="29">
        <f t="shared" si="3"/>
        <v>1</v>
      </c>
      <c r="Q147" s="162"/>
    </row>
    <row r="148" spans="1:17" ht="13.5" thickBot="1">
      <c r="A148" s="116">
        <v>145</v>
      </c>
      <c r="B148" s="135" t="s">
        <v>509</v>
      </c>
      <c r="C148" s="20"/>
      <c r="D148" s="14" t="s">
        <v>1819</v>
      </c>
      <c r="E148" s="20"/>
      <c r="F148" s="20"/>
      <c r="G148" s="20"/>
      <c r="H148" s="20"/>
      <c r="I148" s="20">
        <v>1</v>
      </c>
      <c r="J148" s="20"/>
      <c r="K148" s="20"/>
      <c r="L148" s="20"/>
      <c r="M148" s="20"/>
      <c r="N148" s="20"/>
      <c r="O148" s="20"/>
      <c r="P148" s="29">
        <v>1</v>
      </c>
      <c r="Q148" s="162"/>
    </row>
    <row r="149" spans="1:17" ht="13.5" thickBot="1">
      <c r="A149" s="116">
        <v>146</v>
      </c>
      <c r="B149" s="135" t="s">
        <v>513</v>
      </c>
      <c r="C149" s="20"/>
      <c r="D149" s="14" t="s">
        <v>1526</v>
      </c>
      <c r="E149" s="20"/>
      <c r="F149" s="20"/>
      <c r="G149" s="20"/>
      <c r="H149" s="20"/>
      <c r="I149" s="20">
        <v>1</v>
      </c>
      <c r="J149" s="20"/>
      <c r="K149" s="20"/>
      <c r="L149" s="20"/>
      <c r="M149" s="20"/>
      <c r="N149" s="20"/>
      <c r="O149" s="20"/>
      <c r="P149" s="29">
        <v>1</v>
      </c>
      <c r="Q149" s="162"/>
    </row>
    <row r="150" spans="1:17" ht="26.25" thickBot="1">
      <c r="A150" s="116">
        <v>147</v>
      </c>
      <c r="B150" s="135" t="s">
        <v>516</v>
      </c>
      <c r="C150" s="126"/>
      <c r="D150" s="14" t="s">
        <v>518</v>
      </c>
      <c r="E150" s="20"/>
      <c r="F150" s="20"/>
      <c r="G150" s="20"/>
      <c r="H150" s="20"/>
      <c r="I150" s="20">
        <v>1</v>
      </c>
      <c r="J150" s="20"/>
      <c r="K150" s="20"/>
      <c r="L150" s="20"/>
      <c r="M150" s="20"/>
      <c r="N150" s="20"/>
      <c r="O150" s="20"/>
      <c r="P150" s="29">
        <v>1</v>
      </c>
      <c r="Q150" s="162"/>
    </row>
    <row r="151" spans="1:17" ht="26.25" thickBot="1">
      <c r="A151" s="116">
        <v>148</v>
      </c>
      <c r="B151" s="135" t="s">
        <v>517</v>
      </c>
      <c r="C151" s="126"/>
      <c r="D151" s="14" t="s">
        <v>518</v>
      </c>
      <c r="E151" s="20"/>
      <c r="F151" s="20"/>
      <c r="G151" s="20"/>
      <c r="H151" s="20"/>
      <c r="I151" s="20">
        <v>1</v>
      </c>
      <c r="J151" s="20"/>
      <c r="K151" s="20"/>
      <c r="L151" s="20"/>
      <c r="M151" s="20"/>
      <c r="N151" s="20"/>
      <c r="O151" s="20"/>
      <c r="P151" s="29">
        <v>1</v>
      </c>
      <c r="Q151" s="162"/>
    </row>
    <row r="152" spans="1:17" ht="13.5" thickBot="1">
      <c r="A152" s="116">
        <v>149</v>
      </c>
      <c r="B152" s="135" t="s">
        <v>519</v>
      </c>
      <c r="C152" s="126"/>
      <c r="D152" s="14" t="s">
        <v>1578</v>
      </c>
      <c r="E152" s="20"/>
      <c r="F152" s="20"/>
      <c r="G152" s="20"/>
      <c r="H152" s="20"/>
      <c r="I152" s="20">
        <v>1</v>
      </c>
      <c r="J152" s="20"/>
      <c r="K152" s="20"/>
      <c r="L152" s="20"/>
      <c r="M152" s="20"/>
      <c r="N152" s="20"/>
      <c r="O152" s="20"/>
      <c r="P152" s="29">
        <v>1</v>
      </c>
      <c r="Q152" s="162"/>
    </row>
    <row r="153" spans="1:17" ht="13.5" thickBot="1">
      <c r="A153" s="116">
        <v>150</v>
      </c>
      <c r="B153" s="116" t="s">
        <v>522</v>
      </c>
      <c r="C153" s="2"/>
      <c r="D153" s="2" t="s">
        <v>1901</v>
      </c>
      <c r="E153" s="2"/>
      <c r="F153" s="2"/>
      <c r="G153" s="2"/>
      <c r="H153" s="2"/>
      <c r="I153" s="2">
        <v>1</v>
      </c>
      <c r="J153" s="2"/>
      <c r="K153" s="2"/>
      <c r="L153" s="2"/>
      <c r="M153" s="2"/>
      <c r="N153" s="2"/>
      <c r="O153" s="2"/>
      <c r="P153" s="29">
        <v>1</v>
      </c>
      <c r="Q153" s="162"/>
    </row>
    <row r="154" spans="1:17" ht="26.25" thickBot="1">
      <c r="A154" s="116">
        <v>151</v>
      </c>
      <c r="B154" s="116" t="s">
        <v>531</v>
      </c>
      <c r="C154" s="29">
        <v>2000</v>
      </c>
      <c r="D154" s="2" t="s">
        <v>524</v>
      </c>
      <c r="E154" s="29"/>
      <c r="F154" s="2"/>
      <c r="G154" s="2"/>
      <c r="H154" s="2">
        <v>1</v>
      </c>
      <c r="I154" s="2"/>
      <c r="J154" s="2"/>
      <c r="K154" s="2"/>
      <c r="L154" s="2"/>
      <c r="M154" s="2"/>
      <c r="N154" s="2"/>
      <c r="O154" s="2"/>
      <c r="P154" s="29">
        <v>1</v>
      </c>
      <c r="Q154" s="162"/>
    </row>
    <row r="155" spans="1:17" ht="26.25" thickBot="1">
      <c r="A155" s="116">
        <v>152</v>
      </c>
      <c r="B155" s="116" t="s">
        <v>532</v>
      </c>
      <c r="C155" s="29">
        <v>2000</v>
      </c>
      <c r="D155" s="2" t="s">
        <v>1906</v>
      </c>
      <c r="E155" s="29"/>
      <c r="F155" s="2"/>
      <c r="G155" s="2"/>
      <c r="H155" s="2">
        <v>1</v>
      </c>
      <c r="I155" s="2"/>
      <c r="J155" s="2"/>
      <c r="K155" s="2"/>
      <c r="L155" s="2"/>
      <c r="M155" s="2"/>
      <c r="N155" s="2"/>
      <c r="O155" s="2"/>
      <c r="P155" s="29">
        <v>1</v>
      </c>
      <c r="Q155" s="162"/>
    </row>
    <row r="156" spans="1:17" ht="26.25" thickBot="1">
      <c r="A156" s="116">
        <v>153</v>
      </c>
      <c r="B156" s="135" t="s">
        <v>533</v>
      </c>
      <c r="C156" s="20">
        <v>2000</v>
      </c>
      <c r="D156" s="2" t="s">
        <v>1906</v>
      </c>
      <c r="E156" s="20"/>
      <c r="F156" s="20"/>
      <c r="G156" s="20"/>
      <c r="H156" s="20">
        <v>1</v>
      </c>
      <c r="I156" s="20"/>
      <c r="J156" s="20"/>
      <c r="K156" s="20"/>
      <c r="L156" s="20"/>
      <c r="M156" s="20"/>
      <c r="N156" s="20"/>
      <c r="O156" s="20"/>
      <c r="P156" s="29">
        <v>1</v>
      </c>
      <c r="Q156" s="162"/>
    </row>
    <row r="157" spans="1:17" ht="26.25" thickBot="1">
      <c r="A157" s="116">
        <v>154</v>
      </c>
      <c r="B157" s="135" t="s">
        <v>534</v>
      </c>
      <c r="C157" s="20">
        <v>1999</v>
      </c>
      <c r="D157" s="14" t="s">
        <v>1551</v>
      </c>
      <c r="E157" s="20"/>
      <c r="F157" s="20"/>
      <c r="G157" s="20"/>
      <c r="H157" s="20">
        <v>1</v>
      </c>
      <c r="I157" s="20"/>
      <c r="J157" s="20"/>
      <c r="K157" s="20"/>
      <c r="L157" s="20"/>
      <c r="M157" s="20"/>
      <c r="N157" s="20"/>
      <c r="O157" s="20"/>
      <c r="P157" s="29">
        <v>1</v>
      </c>
      <c r="Q157" s="162"/>
    </row>
    <row r="158" spans="1:17" ht="26.25" thickBot="1">
      <c r="A158" s="116">
        <v>155</v>
      </c>
      <c r="B158" s="135" t="s">
        <v>535</v>
      </c>
      <c r="C158" s="20">
        <v>2000</v>
      </c>
      <c r="D158" s="14" t="s">
        <v>1551</v>
      </c>
      <c r="E158" s="20"/>
      <c r="F158" s="20"/>
      <c r="G158" s="20"/>
      <c r="H158" s="20">
        <v>1</v>
      </c>
      <c r="I158" s="20"/>
      <c r="J158" s="20"/>
      <c r="K158" s="20"/>
      <c r="L158" s="20"/>
      <c r="M158" s="20"/>
      <c r="N158" s="20"/>
      <c r="O158" s="20"/>
      <c r="P158" s="29">
        <v>1</v>
      </c>
      <c r="Q158" s="162"/>
    </row>
    <row r="159" spans="1:17" ht="26.25" thickBot="1">
      <c r="A159" s="116">
        <v>156</v>
      </c>
      <c r="B159" s="135" t="s">
        <v>537</v>
      </c>
      <c r="C159" s="20">
        <v>1999</v>
      </c>
      <c r="D159" s="14" t="s">
        <v>1551</v>
      </c>
      <c r="E159" s="20"/>
      <c r="F159" s="20"/>
      <c r="G159" s="20"/>
      <c r="H159" s="20">
        <v>1</v>
      </c>
      <c r="I159" s="20"/>
      <c r="J159" s="20"/>
      <c r="K159" s="20"/>
      <c r="L159" s="20"/>
      <c r="M159" s="20"/>
      <c r="N159" s="20"/>
      <c r="O159" s="20"/>
      <c r="P159" s="29">
        <v>1</v>
      </c>
      <c r="Q159" s="162"/>
    </row>
    <row r="160" spans="1:17" ht="26.25" thickBot="1">
      <c r="A160" s="116">
        <v>157</v>
      </c>
      <c r="B160" s="135" t="s">
        <v>538</v>
      </c>
      <c r="C160" s="20">
        <v>2000</v>
      </c>
      <c r="D160" s="14" t="s">
        <v>1551</v>
      </c>
      <c r="E160" s="20"/>
      <c r="F160" s="20"/>
      <c r="G160" s="20"/>
      <c r="H160" s="20">
        <v>1</v>
      </c>
      <c r="I160" s="20"/>
      <c r="J160" s="20"/>
      <c r="K160" s="20"/>
      <c r="L160" s="20"/>
      <c r="M160" s="20"/>
      <c r="N160" s="20"/>
      <c r="O160" s="20"/>
      <c r="P160" s="29">
        <v>1</v>
      </c>
      <c r="Q160" s="162"/>
    </row>
    <row r="161" spans="1:17" ht="26.25" thickBot="1">
      <c r="A161" s="116">
        <v>158</v>
      </c>
      <c r="B161" s="135" t="s">
        <v>539</v>
      </c>
      <c r="C161" s="20">
        <v>2000</v>
      </c>
      <c r="D161" s="14" t="s">
        <v>1551</v>
      </c>
      <c r="E161" s="20"/>
      <c r="F161" s="20"/>
      <c r="G161" s="20"/>
      <c r="H161" s="20">
        <v>1</v>
      </c>
      <c r="I161" s="20"/>
      <c r="J161" s="20"/>
      <c r="K161" s="20"/>
      <c r="L161" s="20"/>
      <c r="M161" s="20"/>
      <c r="N161" s="20"/>
      <c r="O161" s="20"/>
      <c r="P161" s="29">
        <v>1</v>
      </c>
      <c r="Q161" s="162"/>
    </row>
    <row r="162" spans="1:17" ht="26.25" thickBot="1">
      <c r="A162" s="116">
        <v>159</v>
      </c>
      <c r="B162" s="135" t="s">
        <v>541</v>
      </c>
      <c r="C162" s="20">
        <v>2000</v>
      </c>
      <c r="D162" s="14" t="s">
        <v>1551</v>
      </c>
      <c r="E162" s="20"/>
      <c r="F162" s="20"/>
      <c r="G162" s="20"/>
      <c r="H162" s="20">
        <v>1</v>
      </c>
      <c r="I162" s="20"/>
      <c r="J162" s="20"/>
      <c r="K162" s="20"/>
      <c r="L162" s="20"/>
      <c r="M162" s="20"/>
      <c r="N162" s="20"/>
      <c r="O162" s="20"/>
      <c r="P162" s="29">
        <v>1</v>
      </c>
      <c r="Q162" s="162"/>
    </row>
    <row r="163" spans="1:17" ht="26.25" thickBot="1">
      <c r="A163" s="116">
        <v>160</v>
      </c>
      <c r="B163" s="135" t="s">
        <v>542</v>
      </c>
      <c r="C163" s="20">
        <v>2000</v>
      </c>
      <c r="D163" s="14" t="s">
        <v>1551</v>
      </c>
      <c r="E163" s="20"/>
      <c r="F163" s="20"/>
      <c r="G163" s="20"/>
      <c r="H163" s="20">
        <v>1</v>
      </c>
      <c r="I163" s="20"/>
      <c r="J163" s="20"/>
      <c r="K163" s="20"/>
      <c r="L163" s="20"/>
      <c r="M163" s="20"/>
      <c r="N163" s="20"/>
      <c r="O163" s="20"/>
      <c r="P163" s="29">
        <v>1</v>
      </c>
      <c r="Q163" s="162"/>
    </row>
    <row r="164" spans="1:17" ht="26.25" thickBot="1">
      <c r="A164" s="116">
        <v>161</v>
      </c>
      <c r="B164" s="135" t="s">
        <v>543</v>
      </c>
      <c r="C164" s="20">
        <v>2000</v>
      </c>
      <c r="D164" s="14" t="s">
        <v>1551</v>
      </c>
      <c r="E164" s="20"/>
      <c r="F164" s="20"/>
      <c r="G164" s="20"/>
      <c r="H164" s="20">
        <v>1</v>
      </c>
      <c r="I164" s="20"/>
      <c r="J164" s="20"/>
      <c r="K164" s="20"/>
      <c r="L164" s="20"/>
      <c r="M164" s="20"/>
      <c r="N164" s="20"/>
      <c r="O164" s="20"/>
      <c r="P164" s="29">
        <v>1</v>
      </c>
      <c r="Q164" s="162"/>
    </row>
    <row r="165" spans="1:17" ht="26.25" thickBot="1">
      <c r="A165" s="116">
        <v>162</v>
      </c>
      <c r="B165" s="135" t="s">
        <v>544</v>
      </c>
      <c r="C165" s="20">
        <v>2000</v>
      </c>
      <c r="D165" s="14" t="s">
        <v>1551</v>
      </c>
      <c r="E165" s="20"/>
      <c r="F165" s="20"/>
      <c r="G165" s="20"/>
      <c r="H165" s="20">
        <v>1</v>
      </c>
      <c r="I165" s="20"/>
      <c r="J165" s="20"/>
      <c r="K165" s="20"/>
      <c r="L165" s="20"/>
      <c r="M165" s="20"/>
      <c r="N165" s="20"/>
      <c r="O165" s="20"/>
      <c r="P165" s="29">
        <v>1</v>
      </c>
      <c r="Q165" s="162"/>
    </row>
    <row r="166" spans="1:17" ht="13.5" thickBot="1">
      <c r="A166" s="116">
        <v>163</v>
      </c>
      <c r="B166" s="135" t="s">
        <v>545</v>
      </c>
      <c r="C166" s="20">
        <v>2000</v>
      </c>
      <c r="D166" s="14" t="s">
        <v>1526</v>
      </c>
      <c r="E166" s="20"/>
      <c r="F166" s="20"/>
      <c r="G166" s="20"/>
      <c r="H166" s="20">
        <v>1</v>
      </c>
      <c r="I166" s="20"/>
      <c r="J166" s="20"/>
      <c r="K166" s="20"/>
      <c r="L166" s="20"/>
      <c r="M166" s="20"/>
      <c r="N166" s="20"/>
      <c r="O166" s="20"/>
      <c r="P166" s="29">
        <v>1</v>
      </c>
      <c r="Q166" s="162" t="s">
        <v>453</v>
      </c>
    </row>
    <row r="167" spans="1:17" ht="26.25" thickBot="1">
      <c r="A167" s="116">
        <v>164</v>
      </c>
      <c r="B167" s="135" t="s">
        <v>546</v>
      </c>
      <c r="C167" s="126">
        <v>1999</v>
      </c>
      <c r="D167" s="14" t="s">
        <v>1767</v>
      </c>
      <c r="E167" s="20"/>
      <c r="F167" s="20"/>
      <c r="G167" s="20"/>
      <c r="H167" s="20">
        <v>1</v>
      </c>
      <c r="I167" s="20"/>
      <c r="J167" s="20"/>
      <c r="K167" s="20"/>
      <c r="L167" s="20"/>
      <c r="M167" s="20"/>
      <c r="N167" s="20"/>
      <c r="O167" s="20"/>
      <c r="P167" s="29">
        <v>1</v>
      </c>
      <c r="Q167" s="162"/>
    </row>
    <row r="168" spans="1:17" ht="26.25" thickBot="1">
      <c r="A168" s="116">
        <v>165</v>
      </c>
      <c r="B168" s="135" t="s">
        <v>548</v>
      </c>
      <c r="C168" s="126">
        <v>2000</v>
      </c>
      <c r="D168" s="14" t="s">
        <v>1952</v>
      </c>
      <c r="E168" s="20"/>
      <c r="F168" s="20"/>
      <c r="G168" s="20"/>
      <c r="H168" s="20">
        <v>1</v>
      </c>
      <c r="I168" s="20"/>
      <c r="J168" s="20"/>
      <c r="K168" s="20"/>
      <c r="L168" s="20"/>
      <c r="M168" s="20"/>
      <c r="N168" s="20"/>
      <c r="O168" s="20"/>
      <c r="P168" s="29">
        <v>1</v>
      </c>
      <c r="Q168" s="162"/>
    </row>
    <row r="169" spans="1:17" ht="26.25" thickBot="1">
      <c r="A169" s="116">
        <v>166</v>
      </c>
      <c r="B169" s="135" t="s">
        <v>549</v>
      </c>
      <c r="C169" s="126">
        <v>2000</v>
      </c>
      <c r="D169" s="14" t="s">
        <v>1952</v>
      </c>
      <c r="E169" s="20"/>
      <c r="F169" s="20"/>
      <c r="G169" s="20"/>
      <c r="H169" s="20">
        <v>1</v>
      </c>
      <c r="I169" s="20"/>
      <c r="J169" s="20"/>
      <c r="K169" s="20"/>
      <c r="L169" s="20"/>
      <c r="M169" s="20"/>
      <c r="N169" s="20"/>
      <c r="O169" s="20"/>
      <c r="P169" s="29">
        <v>1</v>
      </c>
      <c r="Q169" s="162"/>
    </row>
    <row r="170" spans="1:17" ht="26.25" thickBot="1">
      <c r="A170" s="135">
        <v>167</v>
      </c>
      <c r="B170" s="135" t="s">
        <v>550</v>
      </c>
      <c r="C170" s="126">
        <v>2000</v>
      </c>
      <c r="D170" s="14" t="s">
        <v>1952</v>
      </c>
      <c r="E170" s="20"/>
      <c r="F170" s="20"/>
      <c r="G170" s="20"/>
      <c r="H170" s="20">
        <v>1</v>
      </c>
      <c r="I170" s="20"/>
      <c r="J170" s="20"/>
      <c r="K170" s="20"/>
      <c r="L170" s="20"/>
      <c r="M170" s="20"/>
      <c r="N170" s="20"/>
      <c r="O170" s="20"/>
      <c r="P170" s="29">
        <v>1</v>
      </c>
      <c r="Q170" s="162"/>
    </row>
    <row r="171" spans="1:17" ht="26.25" thickBot="1">
      <c r="A171" s="135">
        <v>168</v>
      </c>
      <c r="B171" s="135" t="s">
        <v>551</v>
      </c>
      <c r="C171" s="126">
        <v>2000</v>
      </c>
      <c r="D171" s="14" t="s">
        <v>1952</v>
      </c>
      <c r="E171" s="20"/>
      <c r="F171" s="20"/>
      <c r="G171" s="20"/>
      <c r="H171" s="20">
        <v>1</v>
      </c>
      <c r="I171" s="20"/>
      <c r="J171" s="20"/>
      <c r="K171" s="20"/>
      <c r="L171" s="20"/>
      <c r="M171" s="20"/>
      <c r="N171" s="20"/>
      <c r="O171" s="20"/>
      <c r="P171" s="29">
        <v>1</v>
      </c>
      <c r="Q171" s="162"/>
    </row>
    <row r="172" spans="1:17" ht="26.25" thickBot="1">
      <c r="A172" s="135">
        <v>169</v>
      </c>
      <c r="B172" s="135" t="s">
        <v>553</v>
      </c>
      <c r="C172" s="126">
        <v>1999</v>
      </c>
      <c r="D172" s="14" t="s">
        <v>1952</v>
      </c>
      <c r="E172" s="20"/>
      <c r="F172" s="20"/>
      <c r="G172" s="20"/>
      <c r="H172" s="20">
        <v>1</v>
      </c>
      <c r="I172" s="20"/>
      <c r="J172" s="20"/>
      <c r="K172" s="20"/>
      <c r="L172" s="20"/>
      <c r="M172" s="20"/>
      <c r="N172" s="20"/>
      <c r="O172" s="20"/>
      <c r="P172" s="29">
        <v>1</v>
      </c>
      <c r="Q172" s="162"/>
    </row>
    <row r="173" spans="1:17" ht="26.25" thickBot="1">
      <c r="A173" s="135">
        <v>170</v>
      </c>
      <c r="B173" s="135" t="s">
        <v>554</v>
      </c>
      <c r="C173" s="126">
        <v>1999</v>
      </c>
      <c r="D173" s="14" t="s">
        <v>1952</v>
      </c>
      <c r="E173" s="20"/>
      <c r="F173" s="20"/>
      <c r="G173" s="20"/>
      <c r="H173" s="20">
        <v>1</v>
      </c>
      <c r="I173" s="20"/>
      <c r="J173" s="20"/>
      <c r="K173" s="20"/>
      <c r="L173" s="20"/>
      <c r="M173" s="20"/>
      <c r="N173" s="20"/>
      <c r="O173" s="20"/>
      <c r="P173" s="29">
        <v>1</v>
      </c>
      <c r="Q173" s="162"/>
    </row>
    <row r="174" spans="1:17" ht="26.25" thickBot="1">
      <c r="A174" s="135">
        <v>171</v>
      </c>
      <c r="B174" s="135" t="s">
        <v>555</v>
      </c>
      <c r="C174" s="20">
        <v>2000</v>
      </c>
      <c r="D174" s="14" t="s">
        <v>1952</v>
      </c>
      <c r="E174" s="20"/>
      <c r="F174" s="20"/>
      <c r="G174" s="20"/>
      <c r="H174" s="20">
        <v>1</v>
      </c>
      <c r="I174" s="20"/>
      <c r="J174" s="20"/>
      <c r="K174" s="20"/>
      <c r="L174" s="20"/>
      <c r="M174" s="20"/>
      <c r="N174" s="20"/>
      <c r="O174" s="20"/>
      <c r="P174" s="29">
        <v>1</v>
      </c>
      <c r="Q174" s="162"/>
    </row>
    <row r="175" spans="1:17" ht="13.5" thickBot="1">
      <c r="A175" s="135">
        <v>172</v>
      </c>
      <c r="B175" s="135" t="s">
        <v>556</v>
      </c>
      <c r="C175" s="20">
        <v>1999</v>
      </c>
      <c r="D175" s="14" t="s">
        <v>521</v>
      </c>
      <c r="E175" s="20"/>
      <c r="F175" s="20"/>
      <c r="G175" s="20"/>
      <c r="H175" s="20">
        <v>1</v>
      </c>
      <c r="I175" s="20"/>
      <c r="J175" s="20"/>
      <c r="K175" s="20">
        <v>1</v>
      </c>
      <c r="L175" s="20"/>
      <c r="M175" s="20"/>
      <c r="N175" s="20"/>
      <c r="O175" s="20"/>
      <c r="P175" s="29">
        <v>1</v>
      </c>
      <c r="Q175" s="162"/>
    </row>
    <row r="176" spans="1:17" ht="13.5" thickBot="1">
      <c r="A176" s="135">
        <v>173</v>
      </c>
      <c r="B176" s="135" t="s">
        <v>557</v>
      </c>
      <c r="C176" s="20">
        <v>1999</v>
      </c>
      <c r="D176" s="14" t="s">
        <v>521</v>
      </c>
      <c r="E176" s="20"/>
      <c r="F176" s="20"/>
      <c r="G176" s="20"/>
      <c r="H176" s="20">
        <v>1</v>
      </c>
      <c r="I176" s="20"/>
      <c r="J176" s="20"/>
      <c r="K176" s="20"/>
      <c r="L176" s="20"/>
      <c r="M176" s="20"/>
      <c r="N176" s="20"/>
      <c r="O176" s="20"/>
      <c r="P176" s="29">
        <v>1</v>
      </c>
      <c r="Q176" s="162"/>
    </row>
    <row r="177" spans="1:17" ht="13.5" thickBot="1">
      <c r="A177" s="135">
        <v>174</v>
      </c>
      <c r="B177" s="135" t="s">
        <v>558</v>
      </c>
      <c r="C177" s="20">
        <v>2000</v>
      </c>
      <c r="D177" s="14" t="s">
        <v>1606</v>
      </c>
      <c r="E177" s="20"/>
      <c r="F177" s="20"/>
      <c r="G177" s="20"/>
      <c r="H177" s="20">
        <v>1</v>
      </c>
      <c r="I177" s="20"/>
      <c r="J177" s="20"/>
      <c r="K177" s="20"/>
      <c r="L177" s="20"/>
      <c r="M177" s="20"/>
      <c r="N177" s="20"/>
      <c r="O177" s="20"/>
      <c r="P177" s="29">
        <v>1</v>
      </c>
      <c r="Q177" s="162"/>
    </row>
    <row r="178" spans="1:17" ht="13.5" thickBot="1">
      <c r="A178" s="135">
        <v>175</v>
      </c>
      <c r="B178" s="135" t="s">
        <v>559</v>
      </c>
      <c r="C178" s="20">
        <v>1999</v>
      </c>
      <c r="D178" s="14" t="s">
        <v>1606</v>
      </c>
      <c r="E178" s="20"/>
      <c r="F178" s="20"/>
      <c r="G178" s="20"/>
      <c r="H178" s="20">
        <v>1</v>
      </c>
      <c r="I178" s="20"/>
      <c r="J178" s="20"/>
      <c r="K178" s="20"/>
      <c r="L178" s="20"/>
      <c r="M178" s="20"/>
      <c r="N178" s="20"/>
      <c r="O178" s="20"/>
      <c r="P178" s="29">
        <v>1</v>
      </c>
      <c r="Q178" s="162"/>
    </row>
    <row r="179" spans="1:17" ht="26.25" thickBot="1">
      <c r="A179" s="135">
        <v>176</v>
      </c>
      <c r="B179" s="135" t="s">
        <v>561</v>
      </c>
      <c r="C179" s="20">
        <v>1999</v>
      </c>
      <c r="D179" s="14" t="s">
        <v>1534</v>
      </c>
      <c r="E179" s="20"/>
      <c r="F179" s="20"/>
      <c r="G179" s="20"/>
      <c r="H179" s="20">
        <v>1</v>
      </c>
      <c r="I179" s="20"/>
      <c r="J179" s="20"/>
      <c r="K179" s="20"/>
      <c r="L179" s="20"/>
      <c r="M179" s="20"/>
      <c r="N179" s="20"/>
      <c r="O179" s="20"/>
      <c r="P179" s="29">
        <v>1</v>
      </c>
      <c r="Q179" s="162"/>
    </row>
    <row r="180" spans="1:17" ht="13.5" thickBot="1">
      <c r="A180" s="135">
        <v>177</v>
      </c>
      <c r="B180" s="135" t="s">
        <v>562</v>
      </c>
      <c r="C180" s="20">
        <v>1999</v>
      </c>
      <c r="D180" s="14" t="s">
        <v>1819</v>
      </c>
      <c r="E180" s="20"/>
      <c r="F180" s="20"/>
      <c r="G180" s="20"/>
      <c r="H180" s="20">
        <v>1</v>
      </c>
      <c r="I180" s="20"/>
      <c r="J180" s="20"/>
      <c r="K180" s="20"/>
      <c r="L180" s="20"/>
      <c r="M180" s="20"/>
      <c r="N180" s="20"/>
      <c r="O180" s="20"/>
      <c r="P180" s="29">
        <v>1</v>
      </c>
      <c r="Q180" s="162"/>
    </row>
    <row r="181" spans="1:17" ht="26.25" thickBot="1">
      <c r="A181" s="135">
        <v>178</v>
      </c>
      <c r="B181" s="135" t="s">
        <v>563</v>
      </c>
      <c r="C181" s="20">
        <v>2000</v>
      </c>
      <c r="D181" s="14" t="s">
        <v>524</v>
      </c>
      <c r="E181" s="20"/>
      <c r="F181" s="20"/>
      <c r="G181" s="20"/>
      <c r="H181" s="20">
        <v>1</v>
      </c>
      <c r="I181" s="20"/>
      <c r="J181" s="20"/>
      <c r="K181" s="20"/>
      <c r="L181" s="20"/>
      <c r="M181" s="20"/>
      <c r="N181" s="20"/>
      <c r="O181" s="20"/>
      <c r="P181" s="29">
        <v>1</v>
      </c>
      <c r="Q181" s="162"/>
    </row>
    <row r="182" spans="1:17" ht="13.5" thickBot="1">
      <c r="A182" s="118">
        <v>179</v>
      </c>
      <c r="B182" s="135" t="s">
        <v>564</v>
      </c>
      <c r="C182" s="20">
        <v>1999</v>
      </c>
      <c r="D182" s="14" t="s">
        <v>297</v>
      </c>
      <c r="E182" s="20"/>
      <c r="F182" s="20"/>
      <c r="G182" s="20"/>
      <c r="H182" s="20">
        <v>1</v>
      </c>
      <c r="I182" s="20"/>
      <c r="J182" s="20"/>
      <c r="K182" s="20"/>
      <c r="L182" s="20"/>
      <c r="M182" s="20"/>
      <c r="N182" s="20"/>
      <c r="O182" s="20"/>
      <c r="P182" s="29">
        <v>1</v>
      </c>
      <c r="Q182" s="162"/>
    </row>
    <row r="183" spans="1:17" ht="13.5" thickBot="1">
      <c r="A183" s="118">
        <v>180</v>
      </c>
      <c r="B183" s="135" t="s">
        <v>565</v>
      </c>
      <c r="C183" s="126">
        <v>2000</v>
      </c>
      <c r="D183" s="14" t="s">
        <v>1901</v>
      </c>
      <c r="E183" s="20"/>
      <c r="F183" s="20"/>
      <c r="G183" s="20"/>
      <c r="H183" s="20">
        <v>1</v>
      </c>
      <c r="I183" s="20"/>
      <c r="J183" s="20"/>
      <c r="K183" s="20"/>
      <c r="L183" s="20"/>
      <c r="M183" s="20"/>
      <c r="N183" s="20"/>
      <c r="O183" s="20"/>
      <c r="P183" s="29">
        <v>1</v>
      </c>
      <c r="Q183" s="162"/>
    </row>
    <row r="184" spans="1:17" ht="13.5" thickBot="1">
      <c r="A184" s="118">
        <v>181</v>
      </c>
      <c r="B184" s="135" t="s">
        <v>566</v>
      </c>
      <c r="C184" s="126">
        <v>2000</v>
      </c>
      <c r="D184" s="14" t="s">
        <v>1578</v>
      </c>
      <c r="E184" s="20"/>
      <c r="F184" s="20"/>
      <c r="G184" s="20"/>
      <c r="H184" s="20">
        <v>1</v>
      </c>
      <c r="I184" s="20"/>
      <c r="J184" s="20"/>
      <c r="K184" s="20"/>
      <c r="L184" s="20"/>
      <c r="M184" s="20"/>
      <c r="N184" s="20"/>
      <c r="O184" s="20"/>
      <c r="P184" s="29">
        <v>1</v>
      </c>
      <c r="Q184" s="162"/>
    </row>
    <row r="185" spans="1:17" ht="13.5" thickBot="1">
      <c r="A185" s="118">
        <v>182</v>
      </c>
      <c r="B185" s="135" t="s">
        <v>567</v>
      </c>
      <c r="C185" s="126">
        <v>1999</v>
      </c>
      <c r="D185" s="14" t="s">
        <v>1578</v>
      </c>
      <c r="E185" s="20"/>
      <c r="F185" s="20"/>
      <c r="G185" s="20"/>
      <c r="H185" s="20">
        <v>1</v>
      </c>
      <c r="I185" s="20"/>
      <c r="J185" s="20"/>
      <c r="K185" s="20"/>
      <c r="L185" s="20"/>
      <c r="M185" s="20"/>
      <c r="N185" s="20"/>
      <c r="O185" s="20"/>
      <c r="P185" s="29">
        <v>1</v>
      </c>
      <c r="Q185" s="162"/>
    </row>
    <row r="186" spans="1:17" ht="13.5" thickBot="1">
      <c r="A186" s="118">
        <v>183</v>
      </c>
      <c r="B186" s="135" t="s">
        <v>569</v>
      </c>
      <c r="C186" s="126">
        <v>1999</v>
      </c>
      <c r="D186" s="14" t="s">
        <v>309</v>
      </c>
      <c r="E186" s="20"/>
      <c r="F186" s="20"/>
      <c r="G186" s="20"/>
      <c r="H186" s="20">
        <v>1</v>
      </c>
      <c r="I186" s="20"/>
      <c r="J186" s="20"/>
      <c r="K186" s="20">
        <f>L26</f>
        <v>11</v>
      </c>
      <c r="L186" s="20"/>
      <c r="M186" s="20"/>
      <c r="N186" s="20"/>
      <c r="O186" s="20"/>
      <c r="P186" s="29">
        <v>1</v>
      </c>
      <c r="Q186" s="162"/>
    </row>
    <row r="187" spans="1:17" ht="13.5" thickBot="1">
      <c r="A187" s="118">
        <v>184</v>
      </c>
      <c r="B187" s="135" t="s">
        <v>570</v>
      </c>
      <c r="C187" s="20">
        <v>1999</v>
      </c>
      <c r="D187" s="14" t="s">
        <v>309</v>
      </c>
      <c r="E187" s="20"/>
      <c r="F187" s="20"/>
      <c r="G187" s="20"/>
      <c r="H187" s="20">
        <v>1</v>
      </c>
      <c r="I187" s="20"/>
      <c r="J187" s="20"/>
      <c r="K187" s="20"/>
      <c r="L187" s="20"/>
      <c r="M187" s="20"/>
      <c r="N187" s="20"/>
      <c r="O187" s="20"/>
      <c r="P187" s="29">
        <v>1</v>
      </c>
      <c r="Q187" s="162"/>
    </row>
    <row r="188" spans="1:17" ht="13.5" thickBot="1">
      <c r="A188" s="118">
        <v>185</v>
      </c>
      <c r="B188" s="135" t="s">
        <v>571</v>
      </c>
      <c r="C188" s="126">
        <v>1999</v>
      </c>
      <c r="D188" s="14" t="s">
        <v>301</v>
      </c>
      <c r="E188" s="20"/>
      <c r="F188" s="20"/>
      <c r="G188" s="20"/>
      <c r="H188" s="20"/>
      <c r="I188" s="20"/>
      <c r="J188" s="20">
        <v>1</v>
      </c>
      <c r="K188" s="20"/>
      <c r="L188" s="20"/>
      <c r="M188" s="20"/>
      <c r="N188" s="20"/>
      <c r="O188" s="20"/>
      <c r="P188" s="125">
        <v>1</v>
      </c>
      <c r="Q188" s="162"/>
    </row>
    <row r="189" spans="1:17" ht="13.5" thickBot="1">
      <c r="A189" s="118">
        <v>186</v>
      </c>
      <c r="B189" s="135" t="s">
        <v>572</v>
      </c>
      <c r="C189" s="126">
        <v>1999</v>
      </c>
      <c r="D189" s="14" t="s">
        <v>301</v>
      </c>
      <c r="E189" s="20"/>
      <c r="F189" s="20"/>
      <c r="G189" s="20"/>
      <c r="H189" s="20"/>
      <c r="I189" s="20"/>
      <c r="J189" s="20">
        <v>1</v>
      </c>
      <c r="K189" s="20"/>
      <c r="L189" s="20"/>
      <c r="M189" s="20"/>
      <c r="N189" s="20"/>
      <c r="O189" s="20"/>
      <c r="P189" s="125">
        <v>1</v>
      </c>
      <c r="Q189" s="162"/>
    </row>
    <row r="190" spans="1:17" ht="13.5" thickBot="1">
      <c r="A190" s="118">
        <v>187</v>
      </c>
      <c r="B190" s="135" t="s">
        <v>573</v>
      </c>
      <c r="C190" s="126">
        <v>1999</v>
      </c>
      <c r="D190" s="14" t="s">
        <v>301</v>
      </c>
      <c r="E190" s="20"/>
      <c r="F190" s="20"/>
      <c r="G190" s="20"/>
      <c r="H190" s="20"/>
      <c r="I190" s="20"/>
      <c r="J190" s="20">
        <v>1</v>
      </c>
      <c r="K190" s="20"/>
      <c r="L190" s="20"/>
      <c r="M190" s="20"/>
      <c r="N190" s="20"/>
      <c r="O190" s="20"/>
      <c r="P190" s="125">
        <v>1</v>
      </c>
      <c r="Q190" s="162"/>
    </row>
    <row r="191" spans="1:17" ht="26.25" thickBot="1">
      <c r="A191" s="118">
        <v>188</v>
      </c>
      <c r="B191" s="135" t="s">
        <v>574</v>
      </c>
      <c r="C191" s="126">
        <v>1999</v>
      </c>
      <c r="D191" s="14" t="s">
        <v>301</v>
      </c>
      <c r="E191" s="20"/>
      <c r="F191" s="20"/>
      <c r="G191" s="20"/>
      <c r="H191" s="20"/>
      <c r="I191" s="20"/>
      <c r="J191" s="20">
        <v>1</v>
      </c>
      <c r="K191" s="20"/>
      <c r="L191" s="20"/>
      <c r="M191" s="20"/>
      <c r="N191" s="20"/>
      <c r="O191" s="20"/>
      <c r="P191" s="125">
        <v>1</v>
      </c>
      <c r="Q191" s="162"/>
    </row>
    <row r="192" spans="1:17" ht="13.5" thickBot="1">
      <c r="A192" s="118">
        <v>189</v>
      </c>
      <c r="B192" s="135" t="s">
        <v>575</v>
      </c>
      <c r="C192" s="126">
        <v>1999</v>
      </c>
      <c r="D192" s="14" t="s">
        <v>301</v>
      </c>
      <c r="E192" s="20"/>
      <c r="F192" s="20"/>
      <c r="G192" s="20"/>
      <c r="H192" s="20"/>
      <c r="I192" s="20"/>
      <c r="J192" s="20">
        <v>1</v>
      </c>
      <c r="K192" s="20"/>
      <c r="L192" s="20"/>
      <c r="M192" s="20"/>
      <c r="N192" s="20"/>
      <c r="O192" s="20"/>
      <c r="P192" s="125">
        <v>1</v>
      </c>
      <c r="Q192" s="162"/>
    </row>
    <row r="193" spans="1:17" ht="13.5" thickBot="1">
      <c r="A193" s="118">
        <v>190</v>
      </c>
      <c r="B193" s="135" t="s">
        <v>576</v>
      </c>
      <c r="C193" s="126">
        <v>2000</v>
      </c>
      <c r="D193" s="14" t="s">
        <v>1968</v>
      </c>
      <c r="E193" s="20"/>
      <c r="F193" s="20"/>
      <c r="G193" s="20"/>
      <c r="H193" s="20"/>
      <c r="I193" s="20"/>
      <c r="J193" s="20">
        <v>1</v>
      </c>
      <c r="K193" s="20"/>
      <c r="L193" s="20"/>
      <c r="M193" s="20"/>
      <c r="N193" s="20"/>
      <c r="O193" s="20"/>
      <c r="P193" s="125">
        <v>1</v>
      </c>
      <c r="Q193" s="162"/>
    </row>
    <row r="194" spans="1:17" ht="26.25" thickBot="1">
      <c r="A194" s="118">
        <v>191</v>
      </c>
      <c r="B194" s="135" t="s">
        <v>578</v>
      </c>
      <c r="C194" s="126">
        <v>2000</v>
      </c>
      <c r="D194" s="14" t="s">
        <v>281</v>
      </c>
      <c r="E194" s="20"/>
      <c r="F194" s="20"/>
      <c r="G194" s="20"/>
      <c r="H194" s="20"/>
      <c r="I194" s="20"/>
      <c r="J194" s="20">
        <v>1</v>
      </c>
      <c r="K194" s="20"/>
      <c r="L194" s="20"/>
      <c r="M194" s="20"/>
      <c r="N194" s="20"/>
      <c r="O194" s="20"/>
      <c r="P194" s="125">
        <v>1</v>
      </c>
      <c r="Q194" s="162"/>
    </row>
    <row r="195" spans="1:17" ht="26.25" thickBot="1">
      <c r="A195" s="118">
        <v>192</v>
      </c>
      <c r="B195" s="135" t="s">
        <v>579</v>
      </c>
      <c r="C195" s="126">
        <v>2000</v>
      </c>
      <c r="D195" s="14" t="s">
        <v>281</v>
      </c>
      <c r="E195" s="20"/>
      <c r="F195" s="20"/>
      <c r="G195" s="20"/>
      <c r="H195" s="20"/>
      <c r="I195" s="20"/>
      <c r="J195" s="20">
        <v>1</v>
      </c>
      <c r="K195" s="20"/>
      <c r="L195" s="20"/>
      <c r="M195" s="20"/>
      <c r="N195" s="20"/>
      <c r="O195" s="20"/>
      <c r="P195" s="125">
        <v>1</v>
      </c>
      <c r="Q195" s="162"/>
    </row>
    <row r="196" spans="1:17" ht="26.25" thickBot="1">
      <c r="A196" s="118">
        <v>193</v>
      </c>
      <c r="B196" s="135" t="s">
        <v>580</v>
      </c>
      <c r="C196" s="126">
        <v>2000</v>
      </c>
      <c r="D196" s="14" t="s">
        <v>281</v>
      </c>
      <c r="E196" s="20"/>
      <c r="F196" s="20"/>
      <c r="G196" s="20"/>
      <c r="H196" s="20"/>
      <c r="I196" s="20"/>
      <c r="J196" s="20">
        <v>1</v>
      </c>
      <c r="K196" s="20"/>
      <c r="L196" s="20"/>
      <c r="M196" s="20"/>
      <c r="N196" s="20"/>
      <c r="O196" s="20"/>
      <c r="P196" s="125">
        <v>1</v>
      </c>
      <c r="Q196" s="162"/>
    </row>
    <row r="197" spans="1:17" ht="26.25" thickBot="1">
      <c r="A197" s="118">
        <v>194</v>
      </c>
      <c r="B197" s="135" t="s">
        <v>581</v>
      </c>
      <c r="C197" s="126">
        <v>2000</v>
      </c>
      <c r="D197" s="14" t="s">
        <v>281</v>
      </c>
      <c r="E197" s="20"/>
      <c r="F197" s="20"/>
      <c r="G197" s="20"/>
      <c r="H197" s="20"/>
      <c r="I197" s="20"/>
      <c r="J197" s="20">
        <v>1</v>
      </c>
      <c r="K197" s="20"/>
      <c r="L197" s="20"/>
      <c r="M197" s="20"/>
      <c r="N197" s="20"/>
      <c r="O197" s="20"/>
      <c r="P197" s="125">
        <v>1</v>
      </c>
      <c r="Q197" s="162"/>
    </row>
    <row r="198" spans="1:17" ht="26.25" thickBot="1">
      <c r="A198" s="118">
        <v>195</v>
      </c>
      <c r="B198" s="135" t="s">
        <v>582</v>
      </c>
      <c r="C198" s="126">
        <v>1999</v>
      </c>
      <c r="D198" s="14" t="s">
        <v>281</v>
      </c>
      <c r="E198" s="20"/>
      <c r="F198" s="20"/>
      <c r="G198" s="20"/>
      <c r="H198" s="20"/>
      <c r="I198" s="20"/>
      <c r="J198" s="20">
        <v>1</v>
      </c>
      <c r="K198" s="20"/>
      <c r="L198" s="20"/>
      <c r="M198" s="20"/>
      <c r="N198" s="20"/>
      <c r="O198" s="20"/>
      <c r="P198" s="125">
        <v>1</v>
      </c>
      <c r="Q198" s="162"/>
    </row>
    <row r="199" spans="1:17" ht="13.5" thickBot="1">
      <c r="A199" s="118">
        <v>196</v>
      </c>
      <c r="B199" s="135" t="s">
        <v>709</v>
      </c>
      <c r="C199" s="126">
        <v>1999</v>
      </c>
      <c r="D199" s="14" t="s">
        <v>1606</v>
      </c>
      <c r="E199" s="20"/>
      <c r="F199" s="20"/>
      <c r="G199" s="20"/>
      <c r="H199" s="20"/>
      <c r="I199" s="20"/>
      <c r="J199" s="20">
        <v>1</v>
      </c>
      <c r="K199" s="20"/>
      <c r="L199" s="20"/>
      <c r="M199" s="20"/>
      <c r="N199" s="20"/>
      <c r="O199" s="20"/>
      <c r="P199" s="125">
        <v>1</v>
      </c>
      <c r="Q199" s="162"/>
    </row>
    <row r="200" spans="1:17" ht="26.25" thickBot="1">
      <c r="A200" s="118">
        <v>197</v>
      </c>
      <c r="B200" s="135" t="s">
        <v>990</v>
      </c>
      <c r="C200" s="20"/>
      <c r="D200" s="14" t="s">
        <v>1847</v>
      </c>
      <c r="E200" s="20"/>
      <c r="F200" s="20"/>
      <c r="G200" s="20"/>
      <c r="H200" s="20"/>
      <c r="I200" s="20"/>
      <c r="J200" s="20"/>
      <c r="K200" s="20"/>
      <c r="L200" s="20">
        <v>1</v>
      </c>
      <c r="M200" s="20"/>
      <c r="N200" s="20"/>
      <c r="O200" s="20"/>
      <c r="P200" s="125">
        <v>1</v>
      </c>
      <c r="Q200" s="162"/>
    </row>
    <row r="201" spans="1:17" ht="13.5" thickBot="1">
      <c r="A201" s="118">
        <v>198</v>
      </c>
      <c r="B201" s="135" t="s">
        <v>991</v>
      </c>
      <c r="C201" s="20"/>
      <c r="D201" s="14" t="s">
        <v>2030</v>
      </c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>
        <v>1</v>
      </c>
      <c r="P201" s="125">
        <v>1</v>
      </c>
      <c r="Q201" s="162"/>
    </row>
    <row r="202" spans="1:17" ht="13.5" thickBot="1">
      <c r="A202" s="118">
        <v>199</v>
      </c>
      <c r="B202" s="135" t="s">
        <v>749</v>
      </c>
      <c r="C202" s="20"/>
      <c r="D202" s="14" t="s">
        <v>1901</v>
      </c>
      <c r="E202" s="20"/>
      <c r="F202" s="20"/>
      <c r="G202" s="20"/>
      <c r="H202" s="20"/>
      <c r="I202" s="20"/>
      <c r="J202" s="20"/>
      <c r="K202" s="20"/>
      <c r="L202" s="20"/>
      <c r="M202" s="20"/>
      <c r="N202" s="20">
        <v>1</v>
      </c>
      <c r="O202" s="20"/>
      <c r="P202" s="125">
        <v>1</v>
      </c>
      <c r="Q202" s="162"/>
    </row>
    <row r="203" spans="1:17" ht="26.25" thickBot="1">
      <c r="A203" s="118">
        <v>200</v>
      </c>
      <c r="B203" s="135" t="s">
        <v>1085</v>
      </c>
      <c r="C203" s="20"/>
      <c r="D203" s="14" t="s">
        <v>1600</v>
      </c>
      <c r="E203" s="20"/>
      <c r="F203" s="20"/>
      <c r="G203" s="20"/>
      <c r="H203" s="20"/>
      <c r="I203" s="20"/>
      <c r="J203" s="20"/>
      <c r="K203" s="20"/>
      <c r="L203" s="20"/>
      <c r="M203" s="20"/>
      <c r="N203" s="20">
        <v>1</v>
      </c>
      <c r="O203" s="20"/>
      <c r="P203" s="125">
        <v>1</v>
      </c>
      <c r="Q203" s="162"/>
    </row>
    <row r="204" spans="1:17" ht="13.5" thickBot="1">
      <c r="A204" s="118">
        <v>201</v>
      </c>
      <c r="B204" s="135" t="s">
        <v>1087</v>
      </c>
      <c r="C204" s="20"/>
      <c r="D204" s="14" t="s">
        <v>1526</v>
      </c>
      <c r="E204" s="20"/>
      <c r="F204" s="20"/>
      <c r="G204" s="20"/>
      <c r="H204" s="20"/>
      <c r="I204" s="20"/>
      <c r="J204" s="20"/>
      <c r="K204" s="20"/>
      <c r="L204" s="20"/>
      <c r="M204" s="20"/>
      <c r="N204" s="20">
        <v>1</v>
      </c>
      <c r="O204" s="20"/>
      <c r="P204" s="125">
        <v>1</v>
      </c>
      <c r="Q204" s="162"/>
    </row>
    <row r="205" spans="1:17" ht="13.5" thickBot="1">
      <c r="A205" s="118">
        <v>202</v>
      </c>
      <c r="B205" s="135" t="s">
        <v>1088</v>
      </c>
      <c r="C205" s="20"/>
      <c r="D205" s="14" t="s">
        <v>1819</v>
      </c>
      <c r="E205" s="20"/>
      <c r="F205" s="20"/>
      <c r="G205" s="20"/>
      <c r="H205" s="20"/>
      <c r="I205" s="20"/>
      <c r="J205" s="20"/>
      <c r="K205" s="20"/>
      <c r="L205" s="20"/>
      <c r="M205" s="20"/>
      <c r="N205" s="20">
        <v>1</v>
      </c>
      <c r="O205" s="20"/>
      <c r="P205" s="125">
        <v>1</v>
      </c>
      <c r="Q205" s="162"/>
    </row>
    <row r="206" spans="1:17" ht="13.5" thickBot="1">
      <c r="A206" s="118">
        <v>203</v>
      </c>
      <c r="B206" s="135" t="s">
        <v>1089</v>
      </c>
      <c r="C206" s="20"/>
      <c r="D206" s="14" t="s">
        <v>1819</v>
      </c>
      <c r="E206" s="20"/>
      <c r="F206" s="20"/>
      <c r="G206" s="20"/>
      <c r="H206" s="20"/>
      <c r="I206" s="20"/>
      <c r="J206" s="20"/>
      <c r="K206" s="20"/>
      <c r="L206" s="20"/>
      <c r="M206" s="20"/>
      <c r="N206" s="20">
        <v>1</v>
      </c>
      <c r="O206" s="20"/>
      <c r="P206" s="125">
        <v>1</v>
      </c>
      <c r="Q206" s="162"/>
    </row>
    <row r="207" spans="1:17" ht="13.5" thickBot="1">
      <c r="A207" s="118">
        <v>204</v>
      </c>
      <c r="B207" s="135" t="s">
        <v>993</v>
      </c>
      <c r="C207" s="20">
        <v>2000</v>
      </c>
      <c r="D207" s="20" t="s">
        <v>1526</v>
      </c>
      <c r="E207" s="20"/>
      <c r="F207" s="20"/>
      <c r="G207" s="20"/>
      <c r="H207" s="20"/>
      <c r="I207" s="20"/>
      <c r="J207" s="20"/>
      <c r="K207" s="20"/>
      <c r="L207" s="20">
        <v>1</v>
      </c>
      <c r="M207" s="20"/>
      <c r="N207" s="20"/>
      <c r="O207" s="20"/>
      <c r="P207" s="125">
        <v>1</v>
      </c>
      <c r="Q207" s="162"/>
    </row>
    <row r="208" spans="1:17" ht="13.5" thickBot="1">
      <c r="A208" s="118">
        <v>205</v>
      </c>
      <c r="B208" s="135" t="s">
        <v>1156</v>
      </c>
      <c r="C208" s="20"/>
      <c r="D208" s="20" t="s">
        <v>1526</v>
      </c>
      <c r="E208" s="20"/>
      <c r="F208" s="20"/>
      <c r="G208" s="20"/>
      <c r="H208" s="20"/>
      <c r="I208" s="20"/>
      <c r="J208" s="20"/>
      <c r="K208" s="20"/>
      <c r="L208" s="20"/>
      <c r="M208" s="20"/>
      <c r="N208" s="20">
        <v>1</v>
      </c>
      <c r="O208" s="20"/>
      <c r="P208" s="125">
        <v>1</v>
      </c>
      <c r="Q208" s="162"/>
    </row>
    <row r="209" spans="1:17" ht="13.5" thickBot="1">
      <c r="A209" s="118">
        <v>206</v>
      </c>
      <c r="B209" s="135" t="s">
        <v>1157</v>
      </c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>
        <v>1</v>
      </c>
      <c r="O209" s="20"/>
      <c r="P209" s="125">
        <v>1</v>
      </c>
      <c r="Q209" s="162"/>
    </row>
    <row r="210" spans="1:17" ht="13.5" thickBot="1">
      <c r="A210" s="118">
        <v>207</v>
      </c>
      <c r="B210" s="135" t="s">
        <v>1212</v>
      </c>
      <c r="C210" s="20"/>
      <c r="D210" s="20" t="s">
        <v>1163</v>
      </c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>
        <v>1</v>
      </c>
      <c r="P210" s="125">
        <v>1</v>
      </c>
      <c r="Q210" s="162"/>
    </row>
    <row r="211" spans="1:17" ht="13.5" thickBot="1">
      <c r="A211" s="118">
        <v>208</v>
      </c>
      <c r="B211" s="135" t="s">
        <v>1213</v>
      </c>
      <c r="C211" s="20"/>
      <c r="D211" s="20" t="s">
        <v>1705</v>
      </c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>
        <v>1</v>
      </c>
      <c r="P211" s="125">
        <v>1</v>
      </c>
      <c r="Q211" s="162"/>
    </row>
    <row r="212" spans="1:17" ht="13.5" thickBot="1">
      <c r="A212" s="118">
        <v>209</v>
      </c>
      <c r="B212" s="135" t="s">
        <v>1214</v>
      </c>
      <c r="C212" s="20"/>
      <c r="D212" s="20" t="s">
        <v>1705</v>
      </c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>
        <v>1</v>
      </c>
      <c r="P212" s="125">
        <v>1</v>
      </c>
      <c r="Q212" s="162"/>
    </row>
    <row r="213" spans="1:17" ht="13.5" thickBot="1">
      <c r="A213" s="118">
        <v>210</v>
      </c>
      <c r="B213" s="135" t="s">
        <v>1216</v>
      </c>
      <c r="C213" s="20"/>
      <c r="D213" s="20" t="s">
        <v>1217</v>
      </c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>
        <v>1</v>
      </c>
      <c r="P213" s="125">
        <v>1</v>
      </c>
      <c r="Q213" s="162"/>
    </row>
    <row r="214" spans="1:17" ht="13.5" thickBot="1">
      <c r="A214" s="118">
        <v>211</v>
      </c>
      <c r="B214" s="135" t="s">
        <v>1219</v>
      </c>
      <c r="C214" s="20"/>
      <c r="D214" s="20" t="s">
        <v>1220</v>
      </c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>
        <v>1</v>
      </c>
      <c r="P214" s="125">
        <v>1</v>
      </c>
      <c r="Q214" s="162"/>
    </row>
    <row r="215" spans="1:17" ht="13.5" thickBot="1">
      <c r="A215" s="118">
        <v>212</v>
      </c>
      <c r="B215" s="135" t="s">
        <v>1221</v>
      </c>
      <c r="C215" s="20"/>
      <c r="D215" s="20" t="s">
        <v>1697</v>
      </c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>
        <v>1</v>
      </c>
      <c r="P215" s="125">
        <v>1</v>
      </c>
      <c r="Q215" s="162"/>
    </row>
    <row r="216" spans="1:17" ht="13.5" thickBot="1">
      <c r="A216" s="118">
        <v>213</v>
      </c>
      <c r="B216" s="135" t="s">
        <v>1222</v>
      </c>
      <c r="C216" s="20"/>
      <c r="D216" s="20" t="s">
        <v>1220</v>
      </c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>
        <v>1</v>
      </c>
      <c r="P216" s="125">
        <v>1</v>
      </c>
      <c r="Q216" s="162"/>
    </row>
    <row r="217" spans="1:17" ht="13.5" thickBot="1">
      <c r="A217" s="118">
        <v>214</v>
      </c>
      <c r="B217" s="135" t="s">
        <v>1223</v>
      </c>
      <c r="C217" s="20"/>
      <c r="D217" s="20" t="s">
        <v>1705</v>
      </c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>
        <v>1</v>
      </c>
      <c r="P217" s="125">
        <v>1</v>
      </c>
      <c r="Q217" s="162"/>
    </row>
    <row r="218" spans="1:17" ht="13.5" thickBot="1">
      <c r="A218" s="118">
        <v>215</v>
      </c>
      <c r="B218" s="135" t="s">
        <v>1274</v>
      </c>
      <c r="C218" s="20">
        <v>2000</v>
      </c>
      <c r="D218" s="20" t="s">
        <v>1526</v>
      </c>
      <c r="E218" s="20"/>
      <c r="F218" s="20"/>
      <c r="G218" s="20"/>
      <c r="H218" s="20"/>
      <c r="I218" s="20"/>
      <c r="J218" s="20"/>
      <c r="K218" s="20"/>
      <c r="L218" s="20">
        <v>1</v>
      </c>
      <c r="M218" s="20"/>
      <c r="N218" s="20"/>
      <c r="O218" s="20"/>
      <c r="P218" s="125">
        <v>1</v>
      </c>
      <c r="Q218" s="162"/>
    </row>
    <row r="219" spans="1:17" ht="13.5" thickBot="1">
      <c r="A219" s="118">
        <v>216</v>
      </c>
      <c r="B219" s="135" t="s">
        <v>1276</v>
      </c>
      <c r="C219" s="20">
        <v>1999</v>
      </c>
      <c r="D219" s="20" t="s">
        <v>1537</v>
      </c>
      <c r="E219" s="20"/>
      <c r="F219" s="20"/>
      <c r="G219" s="20"/>
      <c r="H219" s="20"/>
      <c r="I219" s="20"/>
      <c r="J219" s="20"/>
      <c r="K219" s="20"/>
      <c r="L219" s="20">
        <v>1</v>
      </c>
      <c r="M219" s="20"/>
      <c r="N219" s="20"/>
      <c r="O219" s="20"/>
      <c r="P219" s="125">
        <v>1</v>
      </c>
      <c r="Q219" s="162"/>
    </row>
    <row r="220" spans="1:17" ht="13.5" thickBot="1">
      <c r="A220" s="118">
        <v>217</v>
      </c>
      <c r="B220" s="135" t="s">
        <v>1277</v>
      </c>
      <c r="C220" s="20">
        <v>2000</v>
      </c>
      <c r="D220" s="20" t="s">
        <v>1537</v>
      </c>
      <c r="E220" s="20"/>
      <c r="F220" s="20"/>
      <c r="G220" s="20"/>
      <c r="H220" s="20"/>
      <c r="I220" s="20"/>
      <c r="J220" s="20"/>
      <c r="K220" s="20"/>
      <c r="L220" s="20">
        <v>1</v>
      </c>
      <c r="M220" s="20"/>
      <c r="N220" s="20"/>
      <c r="O220" s="20"/>
      <c r="P220" s="125">
        <v>1</v>
      </c>
      <c r="Q220" s="162"/>
    </row>
    <row r="221" spans="1:17" ht="13.5" thickBot="1">
      <c r="A221" s="118">
        <v>218</v>
      </c>
      <c r="B221" s="135" t="s">
        <v>1278</v>
      </c>
      <c r="C221" s="20">
        <v>1999</v>
      </c>
      <c r="D221" s="20" t="s">
        <v>1537</v>
      </c>
      <c r="E221" s="20"/>
      <c r="F221" s="20"/>
      <c r="G221" s="20"/>
      <c r="H221" s="20"/>
      <c r="I221" s="20"/>
      <c r="J221" s="20"/>
      <c r="K221" s="20"/>
      <c r="L221" s="20">
        <v>1</v>
      </c>
      <c r="M221" s="20"/>
      <c r="N221" s="20"/>
      <c r="O221" s="20"/>
      <c r="P221" s="125">
        <v>1</v>
      </c>
      <c r="Q221" s="162"/>
    </row>
    <row r="222" spans="1:17" ht="13.5" thickBot="1">
      <c r="A222" s="118">
        <v>219</v>
      </c>
      <c r="B222" s="135" t="s">
        <v>1279</v>
      </c>
      <c r="C222" s="20">
        <v>1999</v>
      </c>
      <c r="D222" s="20" t="s">
        <v>1537</v>
      </c>
      <c r="E222" s="20"/>
      <c r="F222" s="20"/>
      <c r="G222" s="20"/>
      <c r="H222" s="20"/>
      <c r="I222" s="20"/>
      <c r="J222" s="20"/>
      <c r="K222" s="20"/>
      <c r="L222" s="20">
        <v>1</v>
      </c>
      <c r="M222" s="20"/>
      <c r="N222" s="20"/>
      <c r="O222" s="20"/>
      <c r="P222" s="125">
        <v>1</v>
      </c>
      <c r="Q222" s="162"/>
    </row>
    <row r="223" spans="1:17" ht="13.5" thickBot="1">
      <c r="A223" s="118">
        <v>220</v>
      </c>
      <c r="B223" s="135" t="s">
        <v>1280</v>
      </c>
      <c r="C223" s="20">
        <v>2000</v>
      </c>
      <c r="D223" s="20" t="s">
        <v>1606</v>
      </c>
      <c r="E223" s="20"/>
      <c r="F223" s="20"/>
      <c r="G223" s="20"/>
      <c r="H223" s="20"/>
      <c r="I223" s="20"/>
      <c r="J223" s="20"/>
      <c r="K223" s="20"/>
      <c r="L223" s="20">
        <v>1</v>
      </c>
      <c r="M223" s="20"/>
      <c r="N223" s="20"/>
      <c r="O223" s="20"/>
      <c r="P223" s="125">
        <v>1</v>
      </c>
      <c r="Q223" s="162"/>
    </row>
    <row r="224" spans="1:17" ht="13.5" thickBot="1">
      <c r="A224" s="118">
        <v>221</v>
      </c>
      <c r="B224" s="135" t="s">
        <v>2295</v>
      </c>
      <c r="C224" s="20"/>
      <c r="D224" s="14" t="s">
        <v>1701</v>
      </c>
      <c r="E224" s="20"/>
      <c r="F224" s="20"/>
      <c r="G224" s="20"/>
      <c r="H224" s="20">
        <v>0</v>
      </c>
      <c r="I224" s="20"/>
      <c r="J224" s="20"/>
      <c r="K224" s="20"/>
      <c r="L224" s="20"/>
      <c r="M224" s="20"/>
      <c r="N224" s="20"/>
      <c r="O224" s="20"/>
      <c r="P224" s="29">
        <f>SUM(E224:O224)</f>
        <v>0</v>
      </c>
      <c r="Q224" s="162"/>
    </row>
    <row r="225" spans="1:17" ht="13.5" thickBot="1">
      <c r="A225" s="118">
        <v>222</v>
      </c>
      <c r="B225" s="135" t="s">
        <v>984</v>
      </c>
      <c r="C225" s="20"/>
      <c r="D225" s="14" t="s">
        <v>279</v>
      </c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125"/>
      <c r="Q225" s="162"/>
    </row>
    <row r="226" spans="1:17" ht="26.25" thickBot="1">
      <c r="A226" s="118">
        <v>223</v>
      </c>
      <c r="B226" s="135" t="s">
        <v>985</v>
      </c>
      <c r="C226" s="20"/>
      <c r="D226" s="14" t="s">
        <v>1906</v>
      </c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125"/>
      <c r="Q226" s="162"/>
    </row>
    <row r="227" spans="1:17" ht="26.25" thickBot="1">
      <c r="A227" s="118">
        <v>224</v>
      </c>
      <c r="B227" s="135" t="s">
        <v>986</v>
      </c>
      <c r="C227" s="20"/>
      <c r="D227" s="14" t="s">
        <v>1906</v>
      </c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125"/>
      <c r="Q227" s="162"/>
    </row>
    <row r="228" spans="1:17" ht="26.25" thickBot="1">
      <c r="A228" s="118">
        <v>225</v>
      </c>
      <c r="B228" s="135" t="s">
        <v>987</v>
      </c>
      <c r="C228" s="20"/>
      <c r="D228" s="14" t="s">
        <v>1906</v>
      </c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125"/>
      <c r="Q228" s="162"/>
    </row>
    <row r="229" spans="1:17" ht="13.5" thickBot="1">
      <c r="A229" s="118">
        <v>226</v>
      </c>
      <c r="B229" s="135" t="s">
        <v>988</v>
      </c>
      <c r="C229" s="20"/>
      <c r="D229" s="14" t="s">
        <v>279</v>
      </c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125"/>
      <c r="Q229" s="162"/>
    </row>
    <row r="230" spans="1:17" ht="13.5" thickBot="1">
      <c r="A230" s="118">
        <v>227</v>
      </c>
      <c r="B230" s="135" t="s">
        <v>992</v>
      </c>
      <c r="C230" s="20"/>
      <c r="D230" s="14" t="s">
        <v>1526</v>
      </c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125"/>
      <c r="Q230" s="162"/>
    </row>
    <row r="231" spans="1:17">
      <c r="A231" s="106" t="s">
        <v>453</v>
      </c>
    </row>
  </sheetData>
  <sheetProtection selectLockedCells="1" selectUnlockedCells="1"/>
  <sortState ref="B7:Q15">
    <sortCondition descending="1" ref="Q7"/>
  </sortState>
  <mergeCells count="19">
    <mergeCell ref="Q3:Q4"/>
    <mergeCell ref="G3:G4"/>
    <mergeCell ref="H3:H4"/>
    <mergeCell ref="O3:O4"/>
    <mergeCell ref="P3:P4"/>
    <mergeCell ref="M3:M4"/>
    <mergeCell ref="N3:N4"/>
    <mergeCell ref="K3:K4"/>
    <mergeCell ref="L3:L4"/>
    <mergeCell ref="A1:P1"/>
    <mergeCell ref="A2:P2"/>
    <mergeCell ref="A3:A4"/>
    <mergeCell ref="B3:B4"/>
    <mergeCell ref="C3:C4"/>
    <mergeCell ref="D3:D4"/>
    <mergeCell ref="E3:E4"/>
    <mergeCell ref="F3:F4"/>
    <mergeCell ref="I3:I4"/>
    <mergeCell ref="J3:J4"/>
  </mergeCells>
  <phoneticPr fontId="18" type="noConversion"/>
  <pageMargins left="0.28999999999999998" right="0.18" top="1" bottom="1" header="0.51180555555555551" footer="0.51180555555555551"/>
  <pageSetup paperSize="9" firstPageNumber="0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R170"/>
  <sheetViews>
    <sheetView zoomScaleNormal="100" workbookViewId="0">
      <selection activeCell="R14" sqref="R14"/>
    </sheetView>
  </sheetViews>
  <sheetFormatPr defaultRowHeight="12.75"/>
  <cols>
    <col min="2" max="2" width="21.28515625" customWidth="1"/>
    <col min="3" max="3" width="8.28515625" customWidth="1"/>
    <col min="4" max="4" width="12.5703125" customWidth="1"/>
    <col min="5" max="15" width="6.28515625" style="36" customWidth="1"/>
    <col min="16" max="16" width="6.28515625" style="27" customWidth="1"/>
  </cols>
  <sheetData>
    <row r="1" spans="1:18" ht="74.25" customHeight="1" thickBot="1">
      <c r="A1" s="213" t="s">
        <v>2296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43"/>
      <c r="O1" s="43"/>
    </row>
    <row r="2" spans="1:18" ht="21.75" customHeight="1" thickBot="1">
      <c r="A2" s="181" t="s">
        <v>1513</v>
      </c>
      <c r="B2" s="182" t="s">
        <v>1514</v>
      </c>
      <c r="C2" s="183" t="s">
        <v>1515</v>
      </c>
      <c r="D2" s="181" t="s">
        <v>1516</v>
      </c>
      <c r="E2" s="184" t="s">
        <v>1761</v>
      </c>
      <c r="F2" s="1" t="s">
        <v>2297</v>
      </c>
      <c r="G2" s="1">
        <v>29</v>
      </c>
      <c r="H2" s="184" t="s">
        <v>2062</v>
      </c>
      <c r="I2" s="184" t="s">
        <v>422</v>
      </c>
      <c r="J2" s="184" t="s">
        <v>655</v>
      </c>
      <c r="K2" s="184" t="s">
        <v>950</v>
      </c>
      <c r="L2" s="184" t="s">
        <v>1076</v>
      </c>
      <c r="M2" s="184" t="s">
        <v>1136</v>
      </c>
      <c r="N2" s="184" t="s">
        <v>1521</v>
      </c>
      <c r="O2" s="184" t="s">
        <v>1522</v>
      </c>
      <c r="P2" s="183" t="s">
        <v>1661</v>
      </c>
      <c r="Q2" s="191" t="s">
        <v>1510</v>
      </c>
    </row>
    <row r="3" spans="1:18" ht="13.5" thickBot="1">
      <c r="A3" s="181"/>
      <c r="B3" s="182"/>
      <c r="C3" s="183"/>
      <c r="D3" s="181"/>
      <c r="E3" s="184"/>
      <c r="F3" s="1" t="s">
        <v>2063</v>
      </c>
      <c r="G3" s="1" t="s">
        <v>2063</v>
      </c>
      <c r="H3" s="184"/>
      <c r="I3" s="184"/>
      <c r="J3" s="184"/>
      <c r="K3" s="184"/>
      <c r="L3" s="184"/>
      <c r="M3" s="184"/>
      <c r="N3" s="184"/>
      <c r="O3" s="184"/>
      <c r="P3" s="183"/>
      <c r="Q3" s="192"/>
    </row>
    <row r="4" spans="1:18" ht="13.5" thickBot="1">
      <c r="A4" s="116">
        <v>1</v>
      </c>
      <c r="B4" s="116" t="s">
        <v>453</v>
      </c>
      <c r="C4" s="2" t="s">
        <v>453</v>
      </c>
      <c r="D4" s="2" t="s">
        <v>453</v>
      </c>
      <c r="E4" s="2"/>
      <c r="F4" s="2" t="s">
        <v>453</v>
      </c>
      <c r="G4" s="2"/>
      <c r="H4" s="2"/>
      <c r="I4" s="2"/>
      <c r="J4" s="2"/>
      <c r="K4" s="2"/>
      <c r="L4" s="2" t="s">
        <v>453</v>
      </c>
      <c r="M4" s="2"/>
      <c r="N4" s="2"/>
      <c r="O4" s="2"/>
      <c r="P4" s="29" t="s">
        <v>453</v>
      </c>
      <c r="Q4" s="162"/>
    </row>
    <row r="5" spans="1:18" ht="26.25" thickBot="1">
      <c r="A5" s="116">
        <v>2</v>
      </c>
      <c r="B5" s="116" t="s">
        <v>2298</v>
      </c>
      <c r="C5" s="2">
        <v>1997</v>
      </c>
      <c r="D5" s="2" t="s">
        <v>2299</v>
      </c>
      <c r="E5" s="168">
        <v>16</v>
      </c>
      <c r="F5" s="168">
        <v>16</v>
      </c>
      <c r="G5" s="2">
        <v>15</v>
      </c>
      <c r="H5" s="2">
        <v>15</v>
      </c>
      <c r="I5" s="2">
        <v>15</v>
      </c>
      <c r="J5" s="2">
        <v>15</v>
      </c>
      <c r="K5" s="2">
        <v>15</v>
      </c>
      <c r="L5" s="168">
        <v>16</v>
      </c>
      <c r="M5" s="168">
        <v>16</v>
      </c>
      <c r="N5" s="168">
        <v>16</v>
      </c>
      <c r="O5" s="168">
        <v>16</v>
      </c>
      <c r="P5" s="29">
        <f t="shared" ref="P5:P21" si="0">SUM(E5:O5)</f>
        <v>171</v>
      </c>
      <c r="Q5" s="162">
        <v>96</v>
      </c>
      <c r="R5" s="33">
        <f>COUNTIF(E4:O145,"&gt;0")</f>
        <v>407</v>
      </c>
    </row>
    <row r="6" spans="1:18" ht="26.25" thickBot="1">
      <c r="A6" s="116">
        <v>3</v>
      </c>
      <c r="B6" s="116" t="s">
        <v>2301</v>
      </c>
      <c r="C6" s="2">
        <v>1998</v>
      </c>
      <c r="D6" s="2" t="s">
        <v>2299</v>
      </c>
      <c r="E6" s="168">
        <v>14</v>
      </c>
      <c r="F6" s="2">
        <v>12</v>
      </c>
      <c r="G6" s="2">
        <v>13</v>
      </c>
      <c r="H6" s="2">
        <v>10</v>
      </c>
      <c r="I6" s="168">
        <v>13</v>
      </c>
      <c r="J6" s="2">
        <v>11</v>
      </c>
      <c r="K6" s="2">
        <v>12</v>
      </c>
      <c r="L6" s="168">
        <v>15</v>
      </c>
      <c r="M6" s="168">
        <v>15</v>
      </c>
      <c r="N6" s="168">
        <v>15</v>
      </c>
      <c r="O6" s="168">
        <v>15</v>
      </c>
      <c r="P6" s="29">
        <f t="shared" ref="P6:P14" si="1">SUM(E6:O6)</f>
        <v>145</v>
      </c>
      <c r="Q6" s="162">
        <v>87</v>
      </c>
    </row>
    <row r="7" spans="1:18" ht="13.5" thickBot="1">
      <c r="A7" s="116">
        <v>4</v>
      </c>
      <c r="B7" s="135" t="s">
        <v>2335</v>
      </c>
      <c r="C7" s="20">
        <v>1996</v>
      </c>
      <c r="D7" s="14" t="s">
        <v>2336</v>
      </c>
      <c r="E7" s="2"/>
      <c r="F7" s="125">
        <v>11</v>
      </c>
      <c r="G7" s="125">
        <v>12</v>
      </c>
      <c r="H7" s="20">
        <v>8</v>
      </c>
      <c r="I7" s="20">
        <v>11</v>
      </c>
      <c r="J7" s="20">
        <v>5</v>
      </c>
      <c r="K7" s="20">
        <v>7</v>
      </c>
      <c r="L7" s="125">
        <v>13</v>
      </c>
      <c r="M7" s="125">
        <v>13</v>
      </c>
      <c r="N7" s="125">
        <v>14</v>
      </c>
      <c r="O7" s="125">
        <v>13</v>
      </c>
      <c r="P7" s="29">
        <f t="shared" si="1"/>
        <v>107</v>
      </c>
      <c r="Q7" s="162">
        <v>76</v>
      </c>
    </row>
    <row r="8" spans="1:18" ht="26.25" thickBot="1">
      <c r="A8" s="116">
        <v>5</v>
      </c>
      <c r="B8" s="116" t="s">
        <v>2300</v>
      </c>
      <c r="C8" s="2">
        <v>1996</v>
      </c>
      <c r="D8" s="2" t="s">
        <v>2299</v>
      </c>
      <c r="E8" s="168">
        <v>15</v>
      </c>
      <c r="F8" s="168"/>
      <c r="G8" s="168">
        <v>11</v>
      </c>
      <c r="H8" s="168">
        <v>12</v>
      </c>
      <c r="I8" s="2">
        <v>9</v>
      </c>
      <c r="J8" s="2">
        <v>10</v>
      </c>
      <c r="K8" s="168">
        <v>10</v>
      </c>
      <c r="L8" s="168">
        <v>12</v>
      </c>
      <c r="M8" s="168">
        <v>14</v>
      </c>
      <c r="N8" s="2"/>
      <c r="O8" s="2"/>
      <c r="P8" s="29">
        <f t="shared" si="1"/>
        <v>93</v>
      </c>
      <c r="Q8" s="162">
        <v>74</v>
      </c>
    </row>
    <row r="9" spans="1:18" ht="13.5" thickBot="1">
      <c r="A9" s="116">
        <v>6</v>
      </c>
      <c r="B9" s="135" t="s">
        <v>2332</v>
      </c>
      <c r="C9" s="20">
        <v>1997</v>
      </c>
      <c r="D9" s="14" t="s">
        <v>1726</v>
      </c>
      <c r="E9" s="2"/>
      <c r="F9" s="125">
        <v>14</v>
      </c>
      <c r="G9" s="125">
        <v>16</v>
      </c>
      <c r="H9" s="125">
        <v>11</v>
      </c>
      <c r="I9" s="125">
        <v>14</v>
      </c>
      <c r="J9" s="125">
        <v>16</v>
      </c>
      <c r="K9" s="20"/>
      <c r="L9" s="20"/>
      <c r="M9" s="20"/>
      <c r="N9" s="20"/>
      <c r="O9" s="20"/>
      <c r="P9" s="29">
        <f t="shared" si="1"/>
        <v>71</v>
      </c>
      <c r="Q9" s="162">
        <v>71</v>
      </c>
    </row>
    <row r="10" spans="1:18" ht="13.5" thickBot="1">
      <c r="A10" s="116">
        <v>7</v>
      </c>
      <c r="B10" s="116" t="s">
        <v>2331</v>
      </c>
      <c r="C10" s="2">
        <v>1997</v>
      </c>
      <c r="D10" s="2" t="s">
        <v>1726</v>
      </c>
      <c r="E10" s="2"/>
      <c r="F10" s="168">
        <v>15</v>
      </c>
      <c r="G10" s="168">
        <v>14</v>
      </c>
      <c r="H10" s="168">
        <v>13</v>
      </c>
      <c r="I10" s="168">
        <v>12</v>
      </c>
      <c r="J10" s="168">
        <v>13</v>
      </c>
      <c r="K10" s="2"/>
      <c r="L10" s="2"/>
      <c r="M10" s="2"/>
      <c r="N10" s="2"/>
      <c r="O10" s="2"/>
      <c r="P10" s="29">
        <f t="shared" si="1"/>
        <v>67</v>
      </c>
      <c r="Q10" s="162">
        <v>67</v>
      </c>
    </row>
    <row r="11" spans="1:18" ht="26.25" thickBot="1">
      <c r="A11" s="116">
        <v>8</v>
      </c>
      <c r="B11" s="135" t="s">
        <v>2306</v>
      </c>
      <c r="C11" s="20">
        <v>1998</v>
      </c>
      <c r="D11" s="14" t="s">
        <v>2299</v>
      </c>
      <c r="E11" s="125">
        <v>10</v>
      </c>
      <c r="F11" s="125">
        <v>10</v>
      </c>
      <c r="G11" s="20">
        <v>4</v>
      </c>
      <c r="H11" s="20">
        <v>1</v>
      </c>
      <c r="I11" s="20">
        <v>1</v>
      </c>
      <c r="J11" s="20">
        <v>1</v>
      </c>
      <c r="K11" s="125">
        <v>8</v>
      </c>
      <c r="L11" s="125">
        <v>11</v>
      </c>
      <c r="M11" s="125"/>
      <c r="N11" s="125">
        <v>12</v>
      </c>
      <c r="O11" s="125">
        <v>11</v>
      </c>
      <c r="P11" s="29">
        <f t="shared" si="1"/>
        <v>69</v>
      </c>
      <c r="Q11" s="162">
        <v>62</v>
      </c>
    </row>
    <row r="12" spans="1:18" ht="13.5" thickBot="1">
      <c r="A12" s="116">
        <v>9</v>
      </c>
      <c r="B12" s="116" t="s">
        <v>8</v>
      </c>
      <c r="C12" s="2"/>
      <c r="D12" s="2" t="s">
        <v>9</v>
      </c>
      <c r="E12" s="2"/>
      <c r="F12" s="2"/>
      <c r="G12" s="168">
        <v>9</v>
      </c>
      <c r="H12" s="2">
        <v>7</v>
      </c>
      <c r="I12" s="168">
        <v>7</v>
      </c>
      <c r="J12" s="168">
        <v>9</v>
      </c>
      <c r="K12" s="2"/>
      <c r="L12" s="168">
        <v>10</v>
      </c>
      <c r="M12" s="168">
        <v>12</v>
      </c>
      <c r="N12" s="168"/>
      <c r="O12" s="168">
        <v>14</v>
      </c>
      <c r="P12" s="29">
        <f t="shared" si="1"/>
        <v>68</v>
      </c>
      <c r="Q12" s="162">
        <v>61</v>
      </c>
    </row>
    <row r="13" spans="1:18" ht="13.5" thickBot="1">
      <c r="A13" s="116">
        <v>10</v>
      </c>
      <c r="B13" s="116" t="s">
        <v>2333</v>
      </c>
      <c r="C13" s="2">
        <v>1996</v>
      </c>
      <c r="D13" s="2" t="s">
        <v>2334</v>
      </c>
      <c r="E13" s="2"/>
      <c r="F13" s="168">
        <v>13</v>
      </c>
      <c r="G13" s="168"/>
      <c r="H13" s="168">
        <v>14</v>
      </c>
      <c r="I13" s="168"/>
      <c r="J13" s="168">
        <v>14</v>
      </c>
      <c r="K13" s="168">
        <v>14</v>
      </c>
      <c r="L13" s="2"/>
      <c r="M13" s="2"/>
      <c r="N13" s="2"/>
      <c r="O13" s="2"/>
      <c r="P13" s="29">
        <f t="shared" si="1"/>
        <v>55</v>
      </c>
      <c r="Q13" s="162">
        <v>55</v>
      </c>
    </row>
    <row r="14" spans="1:18" ht="13.5" thickBot="1">
      <c r="A14" s="116">
        <v>11</v>
      </c>
      <c r="B14" s="135" t="s">
        <v>2339</v>
      </c>
      <c r="C14" s="20">
        <v>1998</v>
      </c>
      <c r="D14" s="14" t="s">
        <v>1694</v>
      </c>
      <c r="E14" s="2"/>
      <c r="F14" s="125">
        <v>7</v>
      </c>
      <c r="G14" s="125">
        <v>6</v>
      </c>
      <c r="H14" s="20">
        <v>5</v>
      </c>
      <c r="I14" s="20"/>
      <c r="J14" s="125">
        <v>7</v>
      </c>
      <c r="K14" s="125">
        <v>9</v>
      </c>
      <c r="L14" s="125">
        <v>14</v>
      </c>
      <c r="M14" s="125">
        <v>11</v>
      </c>
      <c r="N14" s="20"/>
      <c r="O14" s="20"/>
      <c r="P14" s="29">
        <f t="shared" si="1"/>
        <v>59</v>
      </c>
      <c r="Q14" s="162">
        <v>54</v>
      </c>
    </row>
    <row r="15" spans="1:18" ht="13.5" thickBot="1">
      <c r="A15" s="116">
        <v>12</v>
      </c>
      <c r="B15" s="116" t="s">
        <v>2302</v>
      </c>
      <c r="C15" s="2">
        <v>1996</v>
      </c>
      <c r="D15" s="2" t="s">
        <v>2303</v>
      </c>
      <c r="E15" s="2">
        <v>13</v>
      </c>
      <c r="F15" s="2">
        <v>8</v>
      </c>
      <c r="G15" s="2">
        <v>10</v>
      </c>
      <c r="H15" s="2"/>
      <c r="I15" s="2">
        <v>1</v>
      </c>
      <c r="J15" s="2">
        <v>6</v>
      </c>
      <c r="K15" s="2">
        <v>4</v>
      </c>
      <c r="L15" s="2">
        <v>9</v>
      </c>
      <c r="M15" s="2"/>
      <c r="N15" s="2"/>
      <c r="O15" s="2"/>
      <c r="P15" s="29">
        <f t="shared" si="0"/>
        <v>51</v>
      </c>
      <c r="Q15" s="162"/>
    </row>
    <row r="16" spans="1:18" ht="13.5" thickBot="1">
      <c r="A16" s="116">
        <v>13</v>
      </c>
      <c r="B16" s="135" t="s">
        <v>22</v>
      </c>
      <c r="C16" s="20"/>
      <c r="D16" s="14" t="s">
        <v>1851</v>
      </c>
      <c r="E16" s="20"/>
      <c r="F16" s="20"/>
      <c r="G16" s="20"/>
      <c r="H16" s="20">
        <v>16</v>
      </c>
      <c r="I16" s="20">
        <v>16</v>
      </c>
      <c r="J16" s="20"/>
      <c r="K16" s="20">
        <v>16</v>
      </c>
      <c r="L16" s="20"/>
      <c r="M16" s="20"/>
      <c r="N16" s="20"/>
      <c r="O16" s="20"/>
      <c r="P16" s="29">
        <f t="shared" si="0"/>
        <v>48</v>
      </c>
      <c r="Q16" s="162"/>
    </row>
    <row r="17" spans="1:17" ht="13.5" thickBot="1">
      <c r="A17" s="116">
        <v>14</v>
      </c>
      <c r="B17" s="116" t="s">
        <v>2304</v>
      </c>
      <c r="C17" s="2">
        <v>1998</v>
      </c>
      <c r="D17" s="2" t="s">
        <v>1694</v>
      </c>
      <c r="E17" s="2">
        <v>12</v>
      </c>
      <c r="F17" s="2"/>
      <c r="G17" s="2"/>
      <c r="H17" s="2">
        <v>1</v>
      </c>
      <c r="I17" s="2">
        <v>3</v>
      </c>
      <c r="J17" s="2">
        <v>4</v>
      </c>
      <c r="K17" s="2">
        <v>3</v>
      </c>
      <c r="L17" s="2">
        <v>8</v>
      </c>
      <c r="M17" s="2">
        <v>10</v>
      </c>
      <c r="N17" s="2"/>
      <c r="O17" s="2">
        <v>7</v>
      </c>
      <c r="P17" s="29">
        <f t="shared" si="0"/>
        <v>48</v>
      </c>
      <c r="Q17" s="162"/>
    </row>
    <row r="18" spans="1:17" ht="13.5" thickBot="1">
      <c r="A18" s="116">
        <v>15</v>
      </c>
      <c r="B18" s="116" t="s">
        <v>2309</v>
      </c>
      <c r="C18" s="2">
        <v>1998</v>
      </c>
      <c r="D18" s="2" t="s">
        <v>2303</v>
      </c>
      <c r="E18" s="2">
        <v>7</v>
      </c>
      <c r="F18" s="2">
        <v>5</v>
      </c>
      <c r="G18" s="2">
        <v>7</v>
      </c>
      <c r="H18" s="2">
        <v>1</v>
      </c>
      <c r="I18" s="2">
        <v>1</v>
      </c>
      <c r="J18" s="2">
        <v>1</v>
      </c>
      <c r="K18" s="2">
        <v>1</v>
      </c>
      <c r="L18" s="2">
        <v>6</v>
      </c>
      <c r="M18" s="2"/>
      <c r="N18" s="2">
        <v>8</v>
      </c>
      <c r="O18" s="2">
        <v>4</v>
      </c>
      <c r="P18" s="29">
        <f t="shared" si="0"/>
        <v>41</v>
      </c>
      <c r="Q18" s="162"/>
    </row>
    <row r="19" spans="1:17" ht="26.25" thickBot="1">
      <c r="A19" s="116">
        <v>16</v>
      </c>
      <c r="B19" s="116" t="s">
        <v>2305</v>
      </c>
      <c r="C19" s="2">
        <v>1997</v>
      </c>
      <c r="D19" s="2" t="s">
        <v>2299</v>
      </c>
      <c r="E19" s="2">
        <v>11</v>
      </c>
      <c r="F19" s="2">
        <v>6</v>
      </c>
      <c r="G19" s="2">
        <v>1</v>
      </c>
      <c r="H19" s="2"/>
      <c r="I19" s="2"/>
      <c r="J19" s="2">
        <v>3</v>
      </c>
      <c r="K19" s="2">
        <v>2</v>
      </c>
      <c r="L19" s="2"/>
      <c r="M19" s="2"/>
      <c r="N19" s="2">
        <v>10</v>
      </c>
      <c r="O19" s="2">
        <v>1</v>
      </c>
      <c r="P19" s="29">
        <f t="shared" si="0"/>
        <v>34</v>
      </c>
      <c r="Q19" s="162"/>
    </row>
    <row r="20" spans="1:17" ht="26.25" thickBot="1">
      <c r="A20" s="116">
        <v>17</v>
      </c>
      <c r="B20" s="116" t="s">
        <v>2308</v>
      </c>
      <c r="C20" s="2">
        <v>1997</v>
      </c>
      <c r="D20" s="2" t="s">
        <v>2299</v>
      </c>
      <c r="E20" s="2">
        <v>8</v>
      </c>
      <c r="F20" s="2">
        <v>3</v>
      </c>
      <c r="G20" s="2">
        <v>3</v>
      </c>
      <c r="H20" s="2">
        <v>1</v>
      </c>
      <c r="I20" s="2"/>
      <c r="J20" s="2">
        <v>1</v>
      </c>
      <c r="K20" s="2"/>
      <c r="L20" s="2"/>
      <c r="M20" s="2">
        <v>7</v>
      </c>
      <c r="N20" s="2">
        <v>6</v>
      </c>
      <c r="O20" s="2"/>
      <c r="P20" s="29">
        <f t="shared" si="0"/>
        <v>29</v>
      </c>
      <c r="Q20" s="162"/>
    </row>
    <row r="21" spans="1:17" ht="13.5" thickBot="1">
      <c r="A21" s="116">
        <v>18</v>
      </c>
      <c r="B21" s="116" t="s">
        <v>15</v>
      </c>
      <c r="C21" s="2"/>
      <c r="D21" s="2" t="s">
        <v>9</v>
      </c>
      <c r="E21" s="2"/>
      <c r="F21" s="2"/>
      <c r="G21" s="2">
        <v>1</v>
      </c>
      <c r="H21" s="2">
        <v>1</v>
      </c>
      <c r="I21" s="2">
        <v>1</v>
      </c>
      <c r="J21" s="2">
        <v>1</v>
      </c>
      <c r="K21" s="2"/>
      <c r="L21" s="2">
        <v>7</v>
      </c>
      <c r="M21" s="2">
        <v>9</v>
      </c>
      <c r="N21" s="2"/>
      <c r="O21" s="2">
        <v>8</v>
      </c>
      <c r="P21" s="29">
        <f t="shared" si="0"/>
        <v>28</v>
      </c>
      <c r="Q21" s="162"/>
    </row>
    <row r="22" spans="1:17" ht="26.25" thickBot="1">
      <c r="A22" s="116">
        <v>19</v>
      </c>
      <c r="B22" s="116" t="s">
        <v>659</v>
      </c>
      <c r="C22" s="2">
        <v>1996</v>
      </c>
      <c r="D22" s="2" t="s">
        <v>660</v>
      </c>
      <c r="E22" s="2"/>
      <c r="F22" s="2"/>
      <c r="G22" s="2"/>
      <c r="H22" s="2">
        <v>3</v>
      </c>
      <c r="I22" s="2">
        <v>6</v>
      </c>
      <c r="J22" s="2"/>
      <c r="K22" s="2"/>
      <c r="L22" s="2"/>
      <c r="M22" s="2"/>
      <c r="N22" s="2"/>
      <c r="O22" s="2">
        <v>10</v>
      </c>
      <c r="P22" s="29">
        <v>19</v>
      </c>
      <c r="Q22" s="162"/>
    </row>
    <row r="23" spans="1:17" ht="26.25" thickBot="1">
      <c r="A23" s="116">
        <v>20</v>
      </c>
      <c r="B23" s="116" t="s">
        <v>10</v>
      </c>
      <c r="C23" s="2"/>
      <c r="D23" s="2" t="s">
        <v>1705</v>
      </c>
      <c r="E23" s="2"/>
      <c r="F23" s="2"/>
      <c r="G23" s="2">
        <v>8</v>
      </c>
      <c r="H23" s="2"/>
      <c r="I23" s="2">
        <v>1</v>
      </c>
      <c r="J23" s="2"/>
      <c r="K23" s="2"/>
      <c r="L23" s="2"/>
      <c r="M23" s="2"/>
      <c r="N23" s="2"/>
      <c r="O23" s="2">
        <v>9</v>
      </c>
      <c r="P23" s="29">
        <f>SUM(E23:O23)</f>
        <v>18</v>
      </c>
      <c r="Q23" s="162"/>
    </row>
    <row r="24" spans="1:17" ht="13.5" thickBot="1">
      <c r="A24" s="116">
        <v>21</v>
      </c>
      <c r="B24" s="135" t="s">
        <v>658</v>
      </c>
      <c r="C24" s="126"/>
      <c r="D24" s="14" t="s">
        <v>1755</v>
      </c>
      <c r="E24" s="20"/>
      <c r="F24" s="20"/>
      <c r="G24" s="20"/>
      <c r="H24" s="20">
        <v>9</v>
      </c>
      <c r="I24" s="20">
        <v>8</v>
      </c>
      <c r="J24" s="20"/>
      <c r="K24" s="20"/>
      <c r="L24" s="20"/>
      <c r="M24" s="20"/>
      <c r="N24" s="20"/>
      <c r="O24" s="20"/>
      <c r="P24" s="29">
        <v>17</v>
      </c>
      <c r="Q24" s="162"/>
    </row>
    <row r="25" spans="1:17" ht="13.5" thickBot="1">
      <c r="A25" s="116">
        <v>22</v>
      </c>
      <c r="B25" s="116" t="s">
        <v>2312</v>
      </c>
      <c r="C25" s="2">
        <v>1997</v>
      </c>
      <c r="D25" s="2" t="s">
        <v>2303</v>
      </c>
      <c r="E25" s="2">
        <v>4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/>
      <c r="M25" s="2">
        <v>5</v>
      </c>
      <c r="N25" s="2"/>
      <c r="O25" s="2">
        <v>1</v>
      </c>
      <c r="P25" s="29">
        <f>SUM(E25:O25)</f>
        <v>16</v>
      </c>
      <c r="Q25" s="162"/>
    </row>
    <row r="26" spans="1:17" ht="13.5" thickBot="1">
      <c r="A26" s="116">
        <v>23</v>
      </c>
      <c r="B26" s="116" t="s">
        <v>663</v>
      </c>
      <c r="C26" s="2"/>
      <c r="D26" s="2" t="s">
        <v>657</v>
      </c>
      <c r="E26" s="2"/>
      <c r="F26" s="2"/>
      <c r="G26" s="2"/>
      <c r="H26" s="2">
        <v>2</v>
      </c>
      <c r="I26" s="2">
        <v>2</v>
      </c>
      <c r="J26" s="2"/>
      <c r="K26" s="2"/>
      <c r="L26" s="2"/>
      <c r="M26" s="2"/>
      <c r="N26" s="2">
        <v>11</v>
      </c>
      <c r="O26" s="2"/>
      <c r="P26" s="29">
        <v>16</v>
      </c>
      <c r="Q26" s="162"/>
    </row>
    <row r="27" spans="1:17" ht="26.25" thickBot="1">
      <c r="A27" s="116">
        <v>24</v>
      </c>
      <c r="B27" s="135" t="s">
        <v>2311</v>
      </c>
      <c r="C27" s="126">
        <v>1997</v>
      </c>
      <c r="D27" s="14" t="s">
        <v>2299</v>
      </c>
      <c r="E27" s="20">
        <v>5</v>
      </c>
      <c r="F27" s="20">
        <v>2</v>
      </c>
      <c r="G27" s="20">
        <v>1</v>
      </c>
      <c r="H27" s="20">
        <v>1</v>
      </c>
      <c r="I27" s="20"/>
      <c r="J27" s="20">
        <v>1</v>
      </c>
      <c r="K27" s="20"/>
      <c r="L27" s="20">
        <v>4</v>
      </c>
      <c r="M27" s="20"/>
      <c r="N27" s="20"/>
      <c r="O27" s="20">
        <v>1</v>
      </c>
      <c r="P27" s="29">
        <f>SUM(E27:O27)</f>
        <v>15</v>
      </c>
      <c r="Q27" s="162"/>
    </row>
    <row r="28" spans="1:17" ht="26.25" thickBot="1">
      <c r="A28" s="116">
        <v>25</v>
      </c>
      <c r="B28" s="116" t="s">
        <v>2310</v>
      </c>
      <c r="C28" s="2">
        <v>1997</v>
      </c>
      <c r="D28" s="2" t="s">
        <v>2299</v>
      </c>
      <c r="E28" s="2">
        <v>6</v>
      </c>
      <c r="F28" s="2"/>
      <c r="G28" s="2">
        <v>5</v>
      </c>
      <c r="H28" s="2">
        <v>1</v>
      </c>
      <c r="I28" s="2">
        <v>1</v>
      </c>
      <c r="J28" s="2"/>
      <c r="K28" s="2">
        <v>1</v>
      </c>
      <c r="L28" s="2"/>
      <c r="M28" s="2"/>
      <c r="N28" s="2"/>
      <c r="O28" s="2"/>
      <c r="P28" s="29">
        <f>SUM(E28:O28)</f>
        <v>14</v>
      </c>
      <c r="Q28" s="162"/>
    </row>
    <row r="29" spans="1:17" ht="26.25" thickBot="1">
      <c r="A29" s="116">
        <v>26</v>
      </c>
      <c r="B29" s="116" t="s">
        <v>2307</v>
      </c>
      <c r="C29" s="2">
        <v>1997</v>
      </c>
      <c r="D29" s="2" t="s">
        <v>2299</v>
      </c>
      <c r="E29" s="2">
        <v>9</v>
      </c>
      <c r="F29" s="2"/>
      <c r="G29" s="2">
        <v>1</v>
      </c>
      <c r="H29" s="2">
        <v>1</v>
      </c>
      <c r="I29" s="2">
        <v>1</v>
      </c>
      <c r="J29" s="2"/>
      <c r="K29" s="2">
        <v>1</v>
      </c>
      <c r="L29" s="2">
        <v>1</v>
      </c>
      <c r="M29" s="2"/>
      <c r="N29" s="2"/>
      <c r="O29" s="2"/>
      <c r="P29" s="29">
        <f>SUM(E29:O29)</f>
        <v>14</v>
      </c>
      <c r="Q29" s="162"/>
    </row>
    <row r="30" spans="1:17" ht="13.5" thickBot="1">
      <c r="A30" s="116">
        <v>27</v>
      </c>
      <c r="B30" s="116" t="s">
        <v>16</v>
      </c>
      <c r="C30" s="2"/>
      <c r="D30" s="2" t="s">
        <v>9</v>
      </c>
      <c r="E30" s="2"/>
      <c r="F30" s="2"/>
      <c r="G30" s="2">
        <v>1</v>
      </c>
      <c r="H30" s="2">
        <v>1</v>
      </c>
      <c r="I30" s="2"/>
      <c r="J30" s="2">
        <v>1</v>
      </c>
      <c r="K30" s="2">
        <v>1</v>
      </c>
      <c r="L30" s="2">
        <v>5</v>
      </c>
      <c r="M30" s="2"/>
      <c r="N30" s="2"/>
      <c r="O30" s="2">
        <v>5</v>
      </c>
      <c r="P30" s="29">
        <f>SUM(E30:O30)</f>
        <v>14</v>
      </c>
      <c r="Q30" s="162"/>
    </row>
    <row r="31" spans="1:17" ht="13.5" thickBot="1">
      <c r="A31" s="116">
        <v>28</v>
      </c>
      <c r="B31" s="135" t="s">
        <v>955</v>
      </c>
      <c r="C31" s="126">
        <v>1997</v>
      </c>
      <c r="D31" s="14" t="s">
        <v>453</v>
      </c>
      <c r="E31" s="20"/>
      <c r="F31" s="20"/>
      <c r="G31" s="20"/>
      <c r="H31" s="20"/>
      <c r="I31" s="20"/>
      <c r="J31" s="20"/>
      <c r="K31" s="20">
        <v>13</v>
      </c>
      <c r="L31" s="20"/>
      <c r="M31" s="20"/>
      <c r="N31" s="20"/>
      <c r="O31" s="20"/>
      <c r="P31" s="29">
        <v>13</v>
      </c>
      <c r="Q31" s="162" t="s">
        <v>453</v>
      </c>
    </row>
    <row r="32" spans="1:17" ht="13.5" thickBot="1">
      <c r="A32" s="116">
        <v>29</v>
      </c>
      <c r="B32" s="135" t="s">
        <v>1099</v>
      </c>
      <c r="C32" s="126"/>
      <c r="D32" s="14" t="s">
        <v>1851</v>
      </c>
      <c r="E32" s="20"/>
      <c r="F32" s="20"/>
      <c r="G32" s="20"/>
      <c r="H32" s="20"/>
      <c r="I32" s="20"/>
      <c r="J32" s="20"/>
      <c r="K32" s="20"/>
      <c r="L32" s="20"/>
      <c r="M32" s="20"/>
      <c r="N32" s="20">
        <v>13</v>
      </c>
      <c r="O32" s="20"/>
      <c r="P32" s="29">
        <v>13</v>
      </c>
      <c r="Q32" s="162"/>
    </row>
    <row r="33" spans="1:17" ht="26.25" thickBot="1">
      <c r="A33" s="116">
        <v>30</v>
      </c>
      <c r="B33" s="135" t="s">
        <v>720</v>
      </c>
      <c r="C33" s="126"/>
      <c r="D33" s="14" t="s">
        <v>721</v>
      </c>
      <c r="E33" s="20"/>
      <c r="F33" s="20"/>
      <c r="G33" s="20"/>
      <c r="H33" s="20"/>
      <c r="I33" s="20"/>
      <c r="J33" s="20">
        <v>12</v>
      </c>
      <c r="K33" s="20"/>
      <c r="L33" s="20"/>
      <c r="M33" s="20"/>
      <c r="N33" s="20"/>
      <c r="O33" s="20"/>
      <c r="P33" s="29">
        <v>12</v>
      </c>
      <c r="Q33" s="162"/>
    </row>
    <row r="34" spans="1:17" ht="13.5" thickBot="1">
      <c r="A34" s="116">
        <v>31</v>
      </c>
      <c r="B34" s="135" t="s">
        <v>1177</v>
      </c>
      <c r="C34" s="20"/>
      <c r="D34" s="14" t="s">
        <v>1178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>
        <v>12</v>
      </c>
      <c r="P34" s="29">
        <f>SUM(N34:O34)</f>
        <v>12</v>
      </c>
      <c r="Q34" s="162"/>
    </row>
    <row r="35" spans="1:17" ht="13.5" thickBot="1">
      <c r="A35" s="116">
        <v>32</v>
      </c>
      <c r="B35" s="116" t="s">
        <v>722</v>
      </c>
      <c r="C35" s="2">
        <v>1998</v>
      </c>
      <c r="D35" s="2" t="s">
        <v>723</v>
      </c>
      <c r="E35" s="2"/>
      <c r="F35" s="2"/>
      <c r="G35" s="2"/>
      <c r="H35" s="2">
        <v>3</v>
      </c>
      <c r="I35" s="2"/>
      <c r="J35" s="2">
        <v>8</v>
      </c>
      <c r="K35" s="2"/>
      <c r="L35" s="2"/>
      <c r="M35" s="2"/>
      <c r="N35" s="2"/>
      <c r="O35" s="2"/>
      <c r="P35" s="29">
        <v>11</v>
      </c>
      <c r="Q35" s="162"/>
    </row>
    <row r="36" spans="1:17" ht="13.5" thickBot="1">
      <c r="A36" s="116">
        <v>33</v>
      </c>
      <c r="B36" s="135" t="s">
        <v>661</v>
      </c>
      <c r="C36" s="20">
        <v>1998</v>
      </c>
      <c r="D36" s="14" t="s">
        <v>1755</v>
      </c>
      <c r="E36" s="20"/>
      <c r="F36" s="20"/>
      <c r="G36" s="20"/>
      <c r="H36" s="20">
        <v>6</v>
      </c>
      <c r="I36" s="20">
        <v>5</v>
      </c>
      <c r="J36" s="20"/>
      <c r="K36" s="20"/>
      <c r="L36" s="20"/>
      <c r="M36" s="20"/>
      <c r="N36" s="20"/>
      <c r="O36" s="20"/>
      <c r="P36" s="29">
        <v>11</v>
      </c>
      <c r="Q36" s="162"/>
    </row>
    <row r="37" spans="1:17" ht="13.5" thickBot="1">
      <c r="A37" s="116">
        <v>34</v>
      </c>
      <c r="B37" s="116" t="s">
        <v>656</v>
      </c>
      <c r="C37" s="2"/>
      <c r="D37" s="2" t="s">
        <v>657</v>
      </c>
      <c r="E37" s="2"/>
      <c r="F37" s="2"/>
      <c r="G37" s="2"/>
      <c r="H37" s="2">
        <v>1</v>
      </c>
      <c r="I37" s="2">
        <v>10</v>
      </c>
      <c r="J37" s="2"/>
      <c r="K37" s="2">
        <v>11</v>
      </c>
      <c r="L37" s="2"/>
      <c r="M37" s="2"/>
      <c r="N37" s="2"/>
      <c r="O37" s="2"/>
      <c r="P37" s="29">
        <v>10</v>
      </c>
      <c r="Q37" s="162"/>
    </row>
    <row r="38" spans="1:17" ht="13.5" thickBot="1">
      <c r="A38" s="116">
        <v>35</v>
      </c>
      <c r="B38" s="116" t="s">
        <v>2337</v>
      </c>
      <c r="C38" s="2">
        <v>1997</v>
      </c>
      <c r="D38" s="2" t="s">
        <v>2338</v>
      </c>
      <c r="E38" s="2"/>
      <c r="F38" s="2">
        <v>9</v>
      </c>
      <c r="G38" s="2"/>
      <c r="H38" s="2">
        <v>1</v>
      </c>
      <c r="I38" s="2"/>
      <c r="J38" s="2"/>
      <c r="K38" s="2"/>
      <c r="L38" s="2"/>
      <c r="M38" s="2"/>
      <c r="N38" s="2"/>
      <c r="O38" s="2"/>
      <c r="P38" s="29">
        <f t="shared" ref="P38:P45" si="2">SUM(E38:O38)</f>
        <v>10</v>
      </c>
      <c r="Q38" s="162"/>
    </row>
    <row r="39" spans="1:17" ht="26.25" thickBot="1">
      <c r="A39" s="116">
        <v>36</v>
      </c>
      <c r="B39" s="116" t="s">
        <v>2343</v>
      </c>
      <c r="C39" s="2">
        <v>1997</v>
      </c>
      <c r="D39" s="2" t="s">
        <v>2299</v>
      </c>
      <c r="E39" s="2"/>
      <c r="F39" s="2">
        <v>1</v>
      </c>
      <c r="G39" s="2">
        <v>1</v>
      </c>
      <c r="H39" s="2">
        <v>1</v>
      </c>
      <c r="I39" s="2"/>
      <c r="J39" s="2"/>
      <c r="K39" s="2">
        <v>1</v>
      </c>
      <c r="L39" s="2">
        <v>3</v>
      </c>
      <c r="M39" s="2"/>
      <c r="N39" s="2"/>
      <c r="O39" s="2">
        <v>3</v>
      </c>
      <c r="P39" s="29">
        <f t="shared" si="2"/>
        <v>10</v>
      </c>
      <c r="Q39" s="162"/>
    </row>
    <row r="40" spans="1:17" ht="26.25" thickBot="1">
      <c r="A40" s="116">
        <v>37</v>
      </c>
      <c r="B40" s="135" t="s">
        <v>14</v>
      </c>
      <c r="C40" s="20"/>
      <c r="D40" s="14" t="s">
        <v>1705</v>
      </c>
      <c r="E40" s="20"/>
      <c r="F40" s="20"/>
      <c r="G40" s="20">
        <v>1</v>
      </c>
      <c r="H40" s="20">
        <v>1</v>
      </c>
      <c r="I40" s="20">
        <v>1</v>
      </c>
      <c r="J40" s="20"/>
      <c r="K40" s="20">
        <v>1</v>
      </c>
      <c r="L40" s="20"/>
      <c r="M40" s="20"/>
      <c r="N40" s="20"/>
      <c r="O40" s="20">
        <v>6</v>
      </c>
      <c r="P40" s="29">
        <f t="shared" si="2"/>
        <v>10</v>
      </c>
      <c r="Q40" s="162"/>
    </row>
    <row r="41" spans="1:17" ht="26.25" thickBot="1">
      <c r="A41" s="116">
        <v>38</v>
      </c>
      <c r="B41" s="116" t="s">
        <v>2330</v>
      </c>
      <c r="C41" s="2">
        <v>1997</v>
      </c>
      <c r="D41" s="2" t="s">
        <v>2299</v>
      </c>
      <c r="E41" s="2">
        <v>1</v>
      </c>
      <c r="F41" s="2">
        <v>1</v>
      </c>
      <c r="G41" s="2">
        <v>1</v>
      </c>
      <c r="H41" s="2">
        <v>1</v>
      </c>
      <c r="I41" s="2">
        <v>1</v>
      </c>
      <c r="J41" s="2"/>
      <c r="K41" s="2">
        <v>1</v>
      </c>
      <c r="L41" s="2">
        <v>1</v>
      </c>
      <c r="M41" s="2"/>
      <c r="N41" s="2">
        <v>1</v>
      </c>
      <c r="O41" s="2">
        <v>1</v>
      </c>
      <c r="P41" s="29">
        <f t="shared" si="2"/>
        <v>9</v>
      </c>
      <c r="Q41" s="162"/>
    </row>
    <row r="42" spans="1:17" ht="13.5" thickBot="1">
      <c r="A42" s="116">
        <v>39</v>
      </c>
      <c r="B42" s="135" t="s">
        <v>1100</v>
      </c>
      <c r="C42" s="126"/>
      <c r="D42" s="14" t="s">
        <v>1701</v>
      </c>
      <c r="E42" s="20"/>
      <c r="F42" s="20"/>
      <c r="G42" s="20">
        <v>1</v>
      </c>
      <c r="H42" s="20">
        <v>1</v>
      </c>
      <c r="I42" s="20">
        <v>1</v>
      </c>
      <c r="J42" s="20">
        <v>1</v>
      </c>
      <c r="K42" s="20"/>
      <c r="L42" s="20">
        <v>1</v>
      </c>
      <c r="M42" s="20"/>
      <c r="N42" s="20">
        <v>4</v>
      </c>
      <c r="O42" s="20"/>
      <c r="P42" s="29">
        <f t="shared" si="2"/>
        <v>9</v>
      </c>
      <c r="Q42" s="162"/>
    </row>
    <row r="43" spans="1:17" ht="26.25" thickBot="1">
      <c r="A43" s="116">
        <v>40</v>
      </c>
      <c r="B43" s="116" t="s">
        <v>2327</v>
      </c>
      <c r="C43" s="2">
        <v>1997</v>
      </c>
      <c r="D43" s="2" t="s">
        <v>2299</v>
      </c>
      <c r="E43" s="2">
        <v>1</v>
      </c>
      <c r="F43" s="2">
        <v>1</v>
      </c>
      <c r="G43" s="2">
        <v>1</v>
      </c>
      <c r="H43" s="2">
        <v>1</v>
      </c>
      <c r="I43" s="2">
        <v>1</v>
      </c>
      <c r="J43" s="2"/>
      <c r="K43" s="2"/>
      <c r="L43" s="2">
        <v>1</v>
      </c>
      <c r="M43" s="2"/>
      <c r="N43" s="2">
        <v>1</v>
      </c>
      <c r="O43" s="2">
        <v>1</v>
      </c>
      <c r="P43" s="29">
        <f t="shared" si="2"/>
        <v>8</v>
      </c>
      <c r="Q43" s="162"/>
    </row>
    <row r="44" spans="1:17" ht="26.25" thickBot="1">
      <c r="A44" s="116">
        <v>41</v>
      </c>
      <c r="B44" s="135" t="s">
        <v>2328</v>
      </c>
      <c r="C44" s="126">
        <v>1997</v>
      </c>
      <c r="D44" s="14" t="s">
        <v>2299</v>
      </c>
      <c r="E44" s="20">
        <v>1</v>
      </c>
      <c r="F44" s="20">
        <v>1</v>
      </c>
      <c r="G44" s="20">
        <v>1</v>
      </c>
      <c r="H44" s="20">
        <v>1</v>
      </c>
      <c r="I44" s="20">
        <v>1</v>
      </c>
      <c r="J44" s="20"/>
      <c r="K44" s="20"/>
      <c r="L44" s="20">
        <v>1</v>
      </c>
      <c r="M44" s="20"/>
      <c r="N44" s="20">
        <v>1</v>
      </c>
      <c r="O44" s="20">
        <v>1</v>
      </c>
      <c r="P44" s="29">
        <f t="shared" si="2"/>
        <v>8</v>
      </c>
      <c r="Q44" s="162"/>
    </row>
    <row r="45" spans="1:17" ht="13.5" thickBot="1">
      <c r="A45" s="116">
        <v>42</v>
      </c>
      <c r="B45" s="116" t="s">
        <v>2348</v>
      </c>
      <c r="C45" s="2">
        <v>1998</v>
      </c>
      <c r="D45" s="2" t="s">
        <v>2349</v>
      </c>
      <c r="E45" s="2"/>
      <c r="F45" s="2">
        <v>1</v>
      </c>
      <c r="G45" s="2">
        <v>1</v>
      </c>
      <c r="H45" s="2">
        <v>1</v>
      </c>
      <c r="I45" s="2">
        <v>1</v>
      </c>
      <c r="J45" s="2"/>
      <c r="K45" s="2">
        <v>1</v>
      </c>
      <c r="L45" s="2">
        <v>1</v>
      </c>
      <c r="M45" s="2"/>
      <c r="N45" s="2">
        <v>1</v>
      </c>
      <c r="O45" s="2">
        <v>1</v>
      </c>
      <c r="P45" s="29">
        <f t="shared" si="2"/>
        <v>8</v>
      </c>
      <c r="Q45" s="162"/>
    </row>
    <row r="46" spans="1:17" ht="13.5" thickBot="1">
      <c r="A46" s="116">
        <v>43</v>
      </c>
      <c r="B46" s="135" t="s">
        <v>1229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>
        <v>8</v>
      </c>
      <c r="N46" s="20"/>
      <c r="O46" s="20"/>
      <c r="P46" s="125">
        <v>8</v>
      </c>
      <c r="Q46" s="162"/>
    </row>
    <row r="47" spans="1:17" ht="26.25" thickBot="1">
      <c r="A47" s="116">
        <v>44</v>
      </c>
      <c r="B47" s="135" t="s">
        <v>2329</v>
      </c>
      <c r="C47" s="20">
        <v>1997</v>
      </c>
      <c r="D47" s="14" t="s">
        <v>2299</v>
      </c>
      <c r="E47" s="20">
        <v>1</v>
      </c>
      <c r="F47" s="20">
        <v>1</v>
      </c>
      <c r="G47" s="20">
        <v>1</v>
      </c>
      <c r="H47" s="20"/>
      <c r="I47" s="20">
        <v>1</v>
      </c>
      <c r="J47" s="20"/>
      <c r="K47" s="20"/>
      <c r="L47" s="20">
        <v>1</v>
      </c>
      <c r="M47" s="20"/>
      <c r="N47" s="20">
        <v>1</v>
      </c>
      <c r="O47" s="20">
        <v>1</v>
      </c>
      <c r="P47" s="29">
        <f>SUM(E47:O47)</f>
        <v>7</v>
      </c>
      <c r="Q47" s="162"/>
    </row>
    <row r="48" spans="1:17" ht="13.5" thickBot="1">
      <c r="A48" s="116">
        <v>45</v>
      </c>
      <c r="B48" s="116" t="s">
        <v>2340</v>
      </c>
      <c r="C48" s="2">
        <v>1998</v>
      </c>
      <c r="D48" s="2" t="s">
        <v>2334</v>
      </c>
      <c r="E48" s="2"/>
      <c r="F48" s="2">
        <v>4</v>
      </c>
      <c r="G48" s="2"/>
      <c r="H48" s="2">
        <v>1</v>
      </c>
      <c r="I48" s="2"/>
      <c r="J48" s="2">
        <v>1</v>
      </c>
      <c r="K48" s="2"/>
      <c r="L48" s="2"/>
      <c r="M48" s="2"/>
      <c r="N48" s="2"/>
      <c r="O48" s="2"/>
      <c r="P48" s="29">
        <f>SUM(E48:O48)</f>
        <v>6</v>
      </c>
      <c r="Q48" s="162"/>
    </row>
    <row r="49" spans="1:17" ht="26.25" thickBot="1">
      <c r="A49" s="116">
        <v>46</v>
      </c>
      <c r="B49" s="135" t="s">
        <v>2344</v>
      </c>
      <c r="C49" s="20">
        <v>1998</v>
      </c>
      <c r="D49" s="14" t="s">
        <v>2299</v>
      </c>
      <c r="E49" s="2"/>
      <c r="F49" s="20">
        <v>1</v>
      </c>
      <c r="G49" s="20"/>
      <c r="H49" s="20"/>
      <c r="I49" s="20"/>
      <c r="J49" s="20"/>
      <c r="K49" s="20"/>
      <c r="L49" s="20"/>
      <c r="M49" s="20"/>
      <c r="N49" s="20">
        <v>5</v>
      </c>
      <c r="O49" s="20"/>
      <c r="P49" s="29">
        <f>SUM(E49:O49)</f>
        <v>6</v>
      </c>
      <c r="Q49" s="162"/>
    </row>
    <row r="50" spans="1:17" ht="13.5" thickBot="1">
      <c r="A50" s="116">
        <v>47</v>
      </c>
      <c r="B50" s="135" t="s">
        <v>957</v>
      </c>
      <c r="C50" s="126">
        <v>1997</v>
      </c>
      <c r="D50" s="14" t="s">
        <v>956</v>
      </c>
      <c r="E50" s="20"/>
      <c r="F50" s="20"/>
      <c r="G50" s="20"/>
      <c r="H50" s="20"/>
      <c r="I50" s="20"/>
      <c r="J50" s="20"/>
      <c r="K50" s="20">
        <v>6</v>
      </c>
      <c r="L50" s="20"/>
      <c r="M50" s="20"/>
      <c r="N50" s="20"/>
      <c r="O50" s="20"/>
      <c r="P50" s="29">
        <v>6</v>
      </c>
      <c r="Q50" s="162"/>
    </row>
    <row r="51" spans="1:17" ht="13.5" thickBot="1">
      <c r="A51" s="116">
        <v>48</v>
      </c>
      <c r="B51" s="135" t="s">
        <v>1230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>
        <v>6</v>
      </c>
      <c r="N51" s="20"/>
      <c r="O51" s="20"/>
      <c r="P51" s="125">
        <v>6</v>
      </c>
      <c r="Q51" s="162"/>
    </row>
    <row r="52" spans="1:17" ht="13.5" thickBot="1">
      <c r="A52" s="116">
        <v>49</v>
      </c>
      <c r="B52" s="135" t="s">
        <v>2313</v>
      </c>
      <c r="C52" s="126">
        <v>1998</v>
      </c>
      <c r="D52" s="14" t="s">
        <v>2314</v>
      </c>
      <c r="E52" s="20">
        <v>3</v>
      </c>
      <c r="F52" s="20">
        <v>1</v>
      </c>
      <c r="G52" s="20"/>
      <c r="H52" s="20"/>
      <c r="I52" s="20"/>
      <c r="J52" s="20"/>
      <c r="K52" s="20"/>
      <c r="L52" s="20">
        <v>1</v>
      </c>
      <c r="M52" s="20"/>
      <c r="N52" s="20"/>
      <c r="O52" s="20"/>
      <c r="P52" s="29">
        <f>SUM(E52:O52)</f>
        <v>5</v>
      </c>
      <c r="Q52" s="162"/>
    </row>
    <row r="53" spans="1:17" ht="26.25" thickBot="1">
      <c r="A53" s="116">
        <v>50</v>
      </c>
      <c r="B53" s="135" t="s">
        <v>2326</v>
      </c>
      <c r="C53" s="20">
        <v>1997</v>
      </c>
      <c r="D53" s="14" t="s">
        <v>2299</v>
      </c>
      <c r="E53" s="20">
        <v>1</v>
      </c>
      <c r="F53" s="20"/>
      <c r="G53" s="20">
        <v>1</v>
      </c>
      <c r="H53" s="20">
        <v>1</v>
      </c>
      <c r="I53" s="20"/>
      <c r="J53" s="20"/>
      <c r="K53" s="20">
        <v>1</v>
      </c>
      <c r="L53" s="20">
        <v>1</v>
      </c>
      <c r="M53" s="20"/>
      <c r="N53" s="20"/>
      <c r="O53" s="20"/>
      <c r="P53" s="29">
        <f>SUM(E53:O53)</f>
        <v>5</v>
      </c>
      <c r="Q53" s="162"/>
    </row>
    <row r="54" spans="1:17" ht="26.25" thickBot="1">
      <c r="A54" s="116">
        <v>51</v>
      </c>
      <c r="B54" s="135" t="s">
        <v>12</v>
      </c>
      <c r="C54" s="126"/>
      <c r="D54" s="14" t="s">
        <v>1705</v>
      </c>
      <c r="E54" s="20"/>
      <c r="F54" s="20"/>
      <c r="G54" s="20">
        <v>1</v>
      </c>
      <c r="H54" s="20">
        <v>1</v>
      </c>
      <c r="I54" s="20">
        <v>1</v>
      </c>
      <c r="J54" s="20"/>
      <c r="K54" s="20"/>
      <c r="L54" s="20"/>
      <c r="M54" s="20"/>
      <c r="N54" s="20"/>
      <c r="O54" s="20">
        <v>2</v>
      </c>
      <c r="P54" s="29">
        <f>SUM(E54:O54)</f>
        <v>5</v>
      </c>
      <c r="Q54" s="162"/>
    </row>
    <row r="55" spans="1:17" ht="13.5" thickBot="1">
      <c r="A55" s="116">
        <v>52</v>
      </c>
      <c r="B55" s="135" t="s">
        <v>727</v>
      </c>
      <c r="C55" s="126">
        <v>1996</v>
      </c>
      <c r="D55" s="14" t="s">
        <v>714</v>
      </c>
      <c r="E55" s="20"/>
      <c r="F55" s="20"/>
      <c r="G55" s="20"/>
      <c r="H55" s="20"/>
      <c r="I55" s="20"/>
      <c r="J55" s="20">
        <v>1</v>
      </c>
      <c r="K55" s="20"/>
      <c r="L55" s="20"/>
      <c r="M55" s="20">
        <v>4</v>
      </c>
      <c r="N55" s="20"/>
      <c r="O55" s="20"/>
      <c r="P55" s="29">
        <v>5</v>
      </c>
      <c r="Q55" s="162"/>
    </row>
    <row r="56" spans="1:17" ht="13.5" thickBot="1">
      <c r="A56" s="116">
        <v>53</v>
      </c>
      <c r="B56" s="135" t="s">
        <v>662</v>
      </c>
      <c r="C56" s="20"/>
      <c r="D56" s="14" t="s">
        <v>55</v>
      </c>
      <c r="E56" s="20"/>
      <c r="F56" s="20"/>
      <c r="G56" s="20"/>
      <c r="H56" s="20">
        <v>1</v>
      </c>
      <c r="I56" s="20">
        <v>4</v>
      </c>
      <c r="J56" s="20"/>
      <c r="K56" s="20"/>
      <c r="L56" s="20"/>
      <c r="M56" s="20"/>
      <c r="N56" s="20"/>
      <c r="O56" s="20"/>
      <c r="P56" s="29">
        <v>4</v>
      </c>
      <c r="Q56" s="162"/>
    </row>
    <row r="57" spans="1:17" ht="13.5" thickBot="1">
      <c r="A57" s="116">
        <v>54</v>
      </c>
      <c r="B57" s="116" t="s">
        <v>2345</v>
      </c>
      <c r="C57" s="2">
        <v>1997</v>
      </c>
      <c r="D57" s="2" t="s">
        <v>2303</v>
      </c>
      <c r="E57" s="2"/>
      <c r="F57" s="2">
        <v>1</v>
      </c>
      <c r="G57" s="2">
        <v>1</v>
      </c>
      <c r="H57" s="2">
        <v>1</v>
      </c>
      <c r="I57" s="2">
        <v>1</v>
      </c>
      <c r="J57" s="2"/>
      <c r="K57" s="2"/>
      <c r="L57" s="2"/>
      <c r="M57" s="2"/>
      <c r="N57" s="2"/>
      <c r="O57" s="2"/>
      <c r="P57" s="29">
        <f t="shared" ref="P57:P63" si="3">SUM(E57:O57)</f>
        <v>4</v>
      </c>
      <c r="Q57" s="162"/>
    </row>
    <row r="58" spans="1:17" ht="26.25" thickBot="1">
      <c r="A58" s="116">
        <v>55</v>
      </c>
      <c r="B58" s="135" t="s">
        <v>11</v>
      </c>
      <c r="C58" s="20"/>
      <c r="D58" s="14" t="s">
        <v>1705</v>
      </c>
      <c r="E58" s="20"/>
      <c r="F58" s="20"/>
      <c r="G58" s="20">
        <v>2</v>
      </c>
      <c r="H58" s="20">
        <v>1</v>
      </c>
      <c r="I58" s="20">
        <v>1</v>
      </c>
      <c r="J58" s="20"/>
      <c r="K58" s="20"/>
      <c r="L58" s="20"/>
      <c r="M58" s="20"/>
      <c r="N58" s="20"/>
      <c r="O58" s="20"/>
      <c r="P58" s="29">
        <f t="shared" si="3"/>
        <v>4</v>
      </c>
      <c r="Q58" s="162"/>
    </row>
    <row r="59" spans="1:17" ht="13.5" thickBot="1">
      <c r="A59" s="116">
        <v>56</v>
      </c>
      <c r="B59" s="135" t="s">
        <v>2323</v>
      </c>
      <c r="C59" s="20">
        <v>1998</v>
      </c>
      <c r="D59" s="14" t="s">
        <v>2314</v>
      </c>
      <c r="E59" s="20">
        <v>1</v>
      </c>
      <c r="F59" s="20">
        <v>1</v>
      </c>
      <c r="G59" s="20"/>
      <c r="H59" s="20">
        <v>1</v>
      </c>
      <c r="I59" s="20"/>
      <c r="J59" s="20"/>
      <c r="K59" s="20"/>
      <c r="L59" s="20">
        <v>1</v>
      </c>
      <c r="M59" s="20"/>
      <c r="N59" s="20"/>
      <c r="O59" s="20"/>
      <c r="P59" s="29">
        <f t="shared" si="3"/>
        <v>4</v>
      </c>
      <c r="Q59" s="162"/>
    </row>
    <row r="60" spans="1:17" ht="26.25" thickBot="1">
      <c r="A60" s="116">
        <v>57</v>
      </c>
      <c r="B60" s="116" t="s">
        <v>2317</v>
      </c>
      <c r="C60" s="2">
        <v>1996</v>
      </c>
      <c r="D60" s="2" t="s">
        <v>2299</v>
      </c>
      <c r="E60" s="2">
        <v>1</v>
      </c>
      <c r="F60" s="2"/>
      <c r="G60" s="2"/>
      <c r="H60" s="2">
        <v>1</v>
      </c>
      <c r="I60" s="2"/>
      <c r="J60" s="2"/>
      <c r="K60" s="2"/>
      <c r="L60" s="2"/>
      <c r="M60" s="2"/>
      <c r="N60" s="2">
        <v>1</v>
      </c>
      <c r="O60" s="2">
        <v>1</v>
      </c>
      <c r="P60" s="29">
        <f t="shared" si="3"/>
        <v>4</v>
      </c>
      <c r="Q60" s="162"/>
    </row>
    <row r="61" spans="1:17" ht="13.5" thickBot="1">
      <c r="A61" s="116">
        <v>58</v>
      </c>
      <c r="B61" s="116" t="s">
        <v>21</v>
      </c>
      <c r="C61" s="2"/>
      <c r="D61" s="2" t="s">
        <v>1616</v>
      </c>
      <c r="E61" s="2"/>
      <c r="F61" s="2"/>
      <c r="G61" s="2">
        <v>1</v>
      </c>
      <c r="H61" s="2">
        <v>1</v>
      </c>
      <c r="I61" s="2"/>
      <c r="J61" s="2"/>
      <c r="K61" s="2">
        <v>1</v>
      </c>
      <c r="L61" s="2">
        <v>1</v>
      </c>
      <c r="M61" s="2"/>
      <c r="N61" s="2"/>
      <c r="O61" s="2"/>
      <c r="P61" s="29">
        <f t="shared" si="3"/>
        <v>4</v>
      </c>
      <c r="Q61" s="162"/>
    </row>
    <row r="62" spans="1:17" ht="13.5" thickBot="1">
      <c r="A62" s="116">
        <v>59</v>
      </c>
      <c r="B62" s="135" t="s">
        <v>2315</v>
      </c>
      <c r="C62" s="126">
        <v>1998</v>
      </c>
      <c r="D62" s="14" t="s">
        <v>2314</v>
      </c>
      <c r="E62" s="20">
        <v>2</v>
      </c>
      <c r="F62" s="20"/>
      <c r="G62" s="20"/>
      <c r="H62" s="20">
        <v>1</v>
      </c>
      <c r="I62" s="20"/>
      <c r="J62" s="20"/>
      <c r="K62" s="20"/>
      <c r="L62" s="20"/>
      <c r="M62" s="20"/>
      <c r="N62" s="20"/>
      <c r="O62" s="20"/>
      <c r="P62" s="29">
        <f t="shared" si="3"/>
        <v>3</v>
      </c>
      <c r="Q62" s="162"/>
    </row>
    <row r="63" spans="1:17" ht="26.25" thickBot="1">
      <c r="A63" s="116">
        <v>60</v>
      </c>
      <c r="B63" s="135" t="s">
        <v>18</v>
      </c>
      <c r="C63" s="20"/>
      <c r="D63" s="14" t="s">
        <v>1597</v>
      </c>
      <c r="E63" s="20"/>
      <c r="F63" s="20"/>
      <c r="G63" s="20">
        <v>1</v>
      </c>
      <c r="H63" s="20">
        <v>1</v>
      </c>
      <c r="I63" s="20">
        <v>1</v>
      </c>
      <c r="J63" s="20"/>
      <c r="K63" s="20"/>
      <c r="L63" s="20"/>
      <c r="M63" s="20"/>
      <c r="N63" s="20"/>
      <c r="O63" s="20"/>
      <c r="P63" s="29">
        <f t="shared" si="3"/>
        <v>3</v>
      </c>
      <c r="Q63" s="162"/>
    </row>
    <row r="64" spans="1:17" ht="26.25" thickBot="1">
      <c r="A64" s="116">
        <v>61</v>
      </c>
      <c r="B64" s="135" t="s">
        <v>669</v>
      </c>
      <c r="C64" s="126">
        <v>1998</v>
      </c>
      <c r="D64" s="14" t="s">
        <v>2299</v>
      </c>
      <c r="E64" s="20"/>
      <c r="F64" s="20"/>
      <c r="G64" s="20"/>
      <c r="H64" s="20"/>
      <c r="I64" s="20">
        <v>1</v>
      </c>
      <c r="J64" s="20">
        <v>1</v>
      </c>
      <c r="K64" s="20"/>
      <c r="L64" s="20">
        <v>1</v>
      </c>
      <c r="M64" s="20"/>
      <c r="N64" s="20"/>
      <c r="O64" s="20">
        <v>1</v>
      </c>
      <c r="P64" s="29">
        <v>3</v>
      </c>
      <c r="Q64" s="162"/>
    </row>
    <row r="65" spans="1:17" ht="26.25" thickBot="1">
      <c r="A65" s="116">
        <v>62</v>
      </c>
      <c r="B65" s="116" t="s">
        <v>667</v>
      </c>
      <c r="C65" s="2">
        <v>1998</v>
      </c>
      <c r="D65" s="2" t="s">
        <v>2299</v>
      </c>
      <c r="E65" s="2"/>
      <c r="F65" s="2"/>
      <c r="G65" s="2"/>
      <c r="H65" s="2"/>
      <c r="I65" s="2">
        <v>1</v>
      </c>
      <c r="J65" s="2"/>
      <c r="K65" s="2"/>
      <c r="L65" s="2">
        <v>1</v>
      </c>
      <c r="M65" s="2"/>
      <c r="N65" s="2">
        <v>1</v>
      </c>
      <c r="O65" s="2">
        <v>1</v>
      </c>
      <c r="P65" s="29">
        <v>3</v>
      </c>
      <c r="Q65" s="162"/>
    </row>
    <row r="66" spans="1:17" ht="13.5" thickBot="1">
      <c r="A66" s="116">
        <v>63</v>
      </c>
      <c r="B66" s="116" t="s">
        <v>671</v>
      </c>
      <c r="C66" s="2"/>
      <c r="D66" s="2" t="s">
        <v>634</v>
      </c>
      <c r="E66" s="2"/>
      <c r="F66" s="2"/>
      <c r="G66" s="2"/>
      <c r="H66" s="2"/>
      <c r="I66" s="2">
        <v>1</v>
      </c>
      <c r="J66" s="2"/>
      <c r="K66" s="2"/>
      <c r="L66" s="2"/>
      <c r="M66" s="2"/>
      <c r="N66" s="2">
        <v>2</v>
      </c>
      <c r="O66" s="2" t="s">
        <v>453</v>
      </c>
      <c r="P66" s="29">
        <v>3</v>
      </c>
      <c r="Q66" s="162"/>
    </row>
    <row r="67" spans="1:17" ht="13.5" thickBot="1">
      <c r="A67" s="116">
        <v>64</v>
      </c>
      <c r="B67" s="116" t="s">
        <v>1101</v>
      </c>
      <c r="C67" s="2" t="s">
        <v>453</v>
      </c>
      <c r="D67" s="2" t="s">
        <v>453</v>
      </c>
      <c r="E67" s="2"/>
      <c r="F67" s="2"/>
      <c r="G67" s="2"/>
      <c r="H67" s="2"/>
      <c r="I67" s="2"/>
      <c r="J67" s="2"/>
      <c r="K67" s="2"/>
      <c r="L67" s="2">
        <v>1</v>
      </c>
      <c r="M67" s="2"/>
      <c r="N67" s="2">
        <v>1</v>
      </c>
      <c r="O67" s="2">
        <v>1</v>
      </c>
      <c r="P67" s="29">
        <v>3</v>
      </c>
      <c r="Q67" s="162"/>
    </row>
    <row r="68" spans="1:17" ht="13.5" thickBot="1">
      <c r="A68" s="116">
        <v>65</v>
      </c>
      <c r="B68" s="116" t="s">
        <v>6</v>
      </c>
      <c r="C68" s="2">
        <v>1996</v>
      </c>
      <c r="D68" s="2" t="s">
        <v>1671</v>
      </c>
      <c r="E68" s="2"/>
      <c r="F68" s="2">
        <v>1</v>
      </c>
      <c r="G68" s="2">
        <v>1</v>
      </c>
      <c r="H68" s="2"/>
      <c r="I68" s="2"/>
      <c r="J68" s="2"/>
      <c r="K68" s="2"/>
      <c r="L68" s="2"/>
      <c r="M68" s="2"/>
      <c r="N68" s="2"/>
      <c r="O68" s="2"/>
      <c r="P68" s="29">
        <f>SUM(E68:O68)</f>
        <v>2</v>
      </c>
      <c r="Q68" s="162"/>
    </row>
    <row r="69" spans="1:17" ht="13.5" thickBot="1">
      <c r="A69" s="116">
        <v>66</v>
      </c>
      <c r="B69" s="135" t="s">
        <v>2352</v>
      </c>
      <c r="C69" s="20">
        <v>1997</v>
      </c>
      <c r="D69" s="14" t="s">
        <v>0</v>
      </c>
      <c r="E69" s="2"/>
      <c r="F69" s="20">
        <v>1</v>
      </c>
      <c r="G69" s="20"/>
      <c r="H69" s="20"/>
      <c r="I69" s="20">
        <v>1</v>
      </c>
      <c r="J69" s="20"/>
      <c r="K69" s="20"/>
      <c r="L69" s="20"/>
      <c r="M69" s="20"/>
      <c r="N69" s="20"/>
      <c r="O69" s="20"/>
      <c r="P69" s="29">
        <f>SUM(E69:O69)</f>
        <v>2</v>
      </c>
      <c r="Q69" s="162"/>
    </row>
    <row r="70" spans="1:17" ht="26.25" thickBot="1">
      <c r="A70" s="116">
        <v>67</v>
      </c>
      <c r="B70" s="135" t="s">
        <v>665</v>
      </c>
      <c r="C70" s="126">
        <v>1996</v>
      </c>
      <c r="D70" s="14" t="s">
        <v>2299</v>
      </c>
      <c r="E70" s="20"/>
      <c r="F70" s="20"/>
      <c r="G70" s="20"/>
      <c r="H70" s="20"/>
      <c r="I70" s="20">
        <v>1</v>
      </c>
      <c r="J70" s="20">
        <v>1</v>
      </c>
      <c r="K70" s="20">
        <v>1</v>
      </c>
      <c r="L70" s="20"/>
      <c r="M70" s="20"/>
      <c r="N70" s="20"/>
      <c r="O70" s="20"/>
      <c r="P70" s="29">
        <v>2</v>
      </c>
      <c r="Q70" s="162"/>
    </row>
    <row r="71" spans="1:17" ht="26.25" thickBot="1">
      <c r="A71" s="116">
        <v>68</v>
      </c>
      <c r="B71" s="135" t="s">
        <v>668</v>
      </c>
      <c r="C71" s="20">
        <v>1998</v>
      </c>
      <c r="D71" s="14" t="s">
        <v>2299</v>
      </c>
      <c r="E71" s="20"/>
      <c r="F71" s="20"/>
      <c r="G71" s="20"/>
      <c r="H71" s="20">
        <v>1</v>
      </c>
      <c r="I71" s="20">
        <v>1</v>
      </c>
      <c r="J71" s="20">
        <v>1</v>
      </c>
      <c r="K71" s="20"/>
      <c r="L71" s="20"/>
      <c r="M71" s="20"/>
      <c r="N71" s="20"/>
      <c r="O71" s="20"/>
      <c r="P71" s="29">
        <v>2</v>
      </c>
      <c r="Q71" s="162"/>
    </row>
    <row r="72" spans="1:17" ht="13.5" thickBot="1">
      <c r="A72" s="116">
        <v>69</v>
      </c>
      <c r="B72" s="135" t="s">
        <v>724</v>
      </c>
      <c r="C72" s="20">
        <v>1998</v>
      </c>
      <c r="D72" s="14" t="s">
        <v>725</v>
      </c>
      <c r="E72" s="20"/>
      <c r="F72" s="20"/>
      <c r="G72" s="20"/>
      <c r="H72" s="20"/>
      <c r="I72" s="20"/>
      <c r="J72" s="20">
        <v>2</v>
      </c>
      <c r="K72" s="20"/>
      <c r="L72" s="20"/>
      <c r="M72" s="20"/>
      <c r="N72" s="20"/>
      <c r="O72" s="20"/>
      <c r="P72" s="29">
        <v>2</v>
      </c>
      <c r="Q72" s="162"/>
    </row>
    <row r="73" spans="1:17" ht="26.25" thickBot="1">
      <c r="A73" s="116">
        <v>70</v>
      </c>
      <c r="B73" s="135" t="s">
        <v>2324</v>
      </c>
      <c r="C73" s="126">
        <v>1996</v>
      </c>
      <c r="D73" s="14" t="s">
        <v>2299</v>
      </c>
      <c r="E73" s="20">
        <v>1</v>
      </c>
      <c r="F73" s="20"/>
      <c r="G73" s="20"/>
      <c r="H73" s="20">
        <v>1</v>
      </c>
      <c r="I73" s="20"/>
      <c r="J73" s="20"/>
      <c r="K73" s="20"/>
      <c r="L73" s="20"/>
      <c r="M73" s="20"/>
      <c r="N73" s="20"/>
      <c r="O73" s="20"/>
      <c r="P73" s="29">
        <f>SUM(E73:O73)</f>
        <v>2</v>
      </c>
      <c r="Q73" s="162"/>
    </row>
    <row r="74" spans="1:17" ht="26.25" thickBot="1">
      <c r="A74" s="116">
        <v>71</v>
      </c>
      <c r="B74" s="116" t="s">
        <v>2325</v>
      </c>
      <c r="C74" s="2">
        <v>1996</v>
      </c>
      <c r="D74" s="2" t="s">
        <v>2299</v>
      </c>
      <c r="E74" s="2">
        <v>1</v>
      </c>
      <c r="F74" s="2"/>
      <c r="G74" s="2"/>
      <c r="H74" s="2">
        <v>1</v>
      </c>
      <c r="I74" s="2"/>
      <c r="J74" s="2"/>
      <c r="K74" s="2"/>
      <c r="L74" s="2"/>
      <c r="M74" s="2"/>
      <c r="N74" s="2"/>
      <c r="O74" s="2"/>
      <c r="P74" s="29">
        <f>SUM(E74:O74)</f>
        <v>2</v>
      </c>
      <c r="Q74" s="162"/>
    </row>
    <row r="75" spans="1:17" ht="13.5" thickBot="1">
      <c r="A75" s="116">
        <v>72</v>
      </c>
      <c r="B75" s="116" t="s">
        <v>2341</v>
      </c>
      <c r="C75" s="2">
        <v>1996</v>
      </c>
      <c r="D75" s="2" t="s">
        <v>1726</v>
      </c>
      <c r="E75" s="2"/>
      <c r="F75" s="2">
        <v>1</v>
      </c>
      <c r="G75" s="2"/>
      <c r="H75" s="2">
        <v>1</v>
      </c>
      <c r="I75" s="2"/>
      <c r="J75" s="2"/>
      <c r="K75" s="2"/>
      <c r="L75" s="2"/>
      <c r="M75" s="2"/>
      <c r="N75" s="2"/>
      <c r="O75" s="2"/>
      <c r="P75" s="29">
        <f>SUM(E75:O75)</f>
        <v>2</v>
      </c>
      <c r="Q75" s="162"/>
    </row>
    <row r="76" spans="1:17" ht="13.5" thickBot="1">
      <c r="A76" s="116">
        <v>73</v>
      </c>
      <c r="B76" s="116" t="s">
        <v>1</v>
      </c>
      <c r="C76" s="2">
        <v>1998</v>
      </c>
      <c r="D76" s="2" t="s">
        <v>1694</v>
      </c>
      <c r="E76" s="2"/>
      <c r="F76" s="2">
        <v>1</v>
      </c>
      <c r="G76" s="2"/>
      <c r="H76" s="2">
        <v>1</v>
      </c>
      <c r="I76" s="2"/>
      <c r="J76" s="2"/>
      <c r="K76" s="2"/>
      <c r="L76" s="2"/>
      <c r="M76" s="2"/>
      <c r="N76" s="2"/>
      <c r="O76" s="2"/>
      <c r="P76" s="29">
        <f>SUM(E76:O76)</f>
        <v>2</v>
      </c>
      <c r="Q76" s="162"/>
    </row>
    <row r="77" spans="1:17" ht="13.5" thickBot="1">
      <c r="A77" s="116">
        <v>74</v>
      </c>
      <c r="B77" s="116" t="s">
        <v>3</v>
      </c>
      <c r="C77" s="2">
        <v>1998</v>
      </c>
      <c r="D77" s="2" t="s">
        <v>1671</v>
      </c>
      <c r="E77" s="2"/>
      <c r="F77" s="2">
        <v>1</v>
      </c>
      <c r="G77" s="2"/>
      <c r="H77" s="2">
        <v>1</v>
      </c>
      <c r="I77" s="2"/>
      <c r="J77" s="2"/>
      <c r="K77" s="2"/>
      <c r="L77" s="2"/>
      <c r="M77" s="2"/>
      <c r="N77" s="2"/>
      <c r="O77" s="2"/>
      <c r="P77" s="29">
        <f>SUM(E77:O77)</f>
        <v>2</v>
      </c>
      <c r="Q77" s="162"/>
    </row>
    <row r="78" spans="1:17" ht="26.25" thickBot="1">
      <c r="A78" s="116">
        <v>75</v>
      </c>
      <c r="B78" s="118" t="s">
        <v>666</v>
      </c>
      <c r="C78" s="20">
        <v>1998</v>
      </c>
      <c r="D78" s="14" t="s">
        <v>2299</v>
      </c>
      <c r="E78" s="20"/>
      <c r="F78" s="20"/>
      <c r="G78" s="20"/>
      <c r="H78" s="20"/>
      <c r="I78" s="20">
        <f>SUM(I77)</f>
        <v>0</v>
      </c>
      <c r="J78" s="20"/>
      <c r="K78" s="20"/>
      <c r="L78" s="20">
        <v>1</v>
      </c>
      <c r="M78" s="20"/>
      <c r="N78" s="20">
        <v>1</v>
      </c>
      <c r="O78" s="20"/>
      <c r="P78" s="29">
        <v>2</v>
      </c>
      <c r="Q78" s="162"/>
    </row>
    <row r="79" spans="1:17" ht="26.25" thickBot="1">
      <c r="A79" s="116">
        <v>76</v>
      </c>
      <c r="B79" s="116" t="s">
        <v>556</v>
      </c>
      <c r="C79" s="2">
        <v>1997</v>
      </c>
      <c r="D79" s="2" t="s">
        <v>660</v>
      </c>
      <c r="E79" s="2"/>
      <c r="F79" s="2"/>
      <c r="G79" s="2"/>
      <c r="H79" s="2">
        <v>1</v>
      </c>
      <c r="I79" s="2"/>
      <c r="J79" s="2"/>
      <c r="K79" s="2"/>
      <c r="L79" s="2"/>
      <c r="M79" s="2"/>
      <c r="N79" s="2"/>
      <c r="O79" s="2">
        <v>1</v>
      </c>
      <c r="P79" s="29">
        <v>2</v>
      </c>
      <c r="Q79" s="162"/>
    </row>
    <row r="80" spans="1:17" ht="26.25" thickBot="1">
      <c r="A80" s="116">
        <v>77</v>
      </c>
      <c r="B80" s="135" t="s">
        <v>855</v>
      </c>
      <c r="C80" s="20">
        <v>1998</v>
      </c>
      <c r="D80" s="14" t="s">
        <v>660</v>
      </c>
      <c r="E80" s="20"/>
      <c r="F80" s="20"/>
      <c r="G80" s="20"/>
      <c r="H80" s="20">
        <v>1</v>
      </c>
      <c r="I80" s="20"/>
      <c r="J80" s="20"/>
      <c r="K80" s="20"/>
      <c r="L80" s="20"/>
      <c r="M80" s="20"/>
      <c r="N80" s="20"/>
      <c r="O80" s="20">
        <v>1</v>
      </c>
      <c r="P80" s="29">
        <v>2</v>
      </c>
      <c r="Q80" s="162"/>
    </row>
    <row r="81" spans="1:17" ht="26.25" thickBot="1">
      <c r="A81" s="116">
        <v>78</v>
      </c>
      <c r="B81" s="135" t="s">
        <v>852</v>
      </c>
      <c r="C81" s="20">
        <v>1996</v>
      </c>
      <c r="D81" s="14" t="s">
        <v>660</v>
      </c>
      <c r="E81" s="20"/>
      <c r="F81" s="20"/>
      <c r="G81" s="20"/>
      <c r="H81" s="20">
        <v>1</v>
      </c>
      <c r="I81" s="20"/>
      <c r="J81" s="20"/>
      <c r="K81" s="20"/>
      <c r="L81" s="20"/>
      <c r="M81" s="20"/>
      <c r="N81" s="20"/>
      <c r="O81" s="20">
        <v>1</v>
      </c>
      <c r="P81" s="29">
        <v>2</v>
      </c>
      <c r="Q81" s="162"/>
    </row>
    <row r="82" spans="1:17" ht="13.5" thickBot="1">
      <c r="A82" s="116">
        <v>79</v>
      </c>
      <c r="B82" s="135" t="s">
        <v>1184</v>
      </c>
      <c r="C82" s="20"/>
      <c r="D82" s="14" t="s">
        <v>1616</v>
      </c>
      <c r="E82" s="20"/>
      <c r="F82" s="20"/>
      <c r="G82" s="20"/>
      <c r="H82" s="20"/>
      <c r="I82" s="20"/>
      <c r="J82" s="20"/>
      <c r="K82" s="20"/>
      <c r="L82" s="20">
        <v>1</v>
      </c>
      <c r="M82" s="20"/>
      <c r="N82" s="20">
        <v>1</v>
      </c>
      <c r="O82" s="20"/>
      <c r="P82" s="125">
        <v>2</v>
      </c>
      <c r="Q82" s="162"/>
    </row>
    <row r="83" spans="1:17" ht="26.25" thickBot="1">
      <c r="A83" s="116">
        <v>80</v>
      </c>
      <c r="B83" s="135" t="s">
        <v>2316</v>
      </c>
      <c r="C83" s="20">
        <v>1996</v>
      </c>
      <c r="D83" s="14" t="s">
        <v>2299</v>
      </c>
      <c r="E83" s="20">
        <v>1</v>
      </c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9">
        <f t="shared" ref="P83:P100" si="4">SUM(E83:O83)</f>
        <v>1</v>
      </c>
      <c r="Q83" s="162"/>
    </row>
    <row r="84" spans="1:17" ht="26.25" thickBot="1">
      <c r="A84" s="116">
        <v>81</v>
      </c>
      <c r="B84" s="135" t="s">
        <v>2318</v>
      </c>
      <c r="C84" s="126">
        <v>1996</v>
      </c>
      <c r="D84" s="14" t="s">
        <v>2299</v>
      </c>
      <c r="E84" s="20">
        <v>1</v>
      </c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9">
        <f t="shared" si="4"/>
        <v>1</v>
      </c>
      <c r="Q84" s="162"/>
    </row>
    <row r="85" spans="1:17" ht="13.5" thickBot="1">
      <c r="A85" s="116">
        <v>82</v>
      </c>
      <c r="B85" s="116" t="s">
        <v>2319</v>
      </c>
      <c r="C85" s="2">
        <v>1996</v>
      </c>
      <c r="D85" s="42" t="s">
        <v>2320</v>
      </c>
      <c r="E85" s="2">
        <v>1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9">
        <f t="shared" si="4"/>
        <v>1</v>
      </c>
      <c r="Q85" s="162"/>
    </row>
    <row r="86" spans="1:17" ht="13.5" thickBot="1">
      <c r="A86" s="116">
        <v>83</v>
      </c>
      <c r="B86" s="116" t="s">
        <v>2321</v>
      </c>
      <c r="C86" s="2">
        <v>1998</v>
      </c>
      <c r="D86" s="2" t="s">
        <v>2314</v>
      </c>
      <c r="E86" s="2">
        <v>1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9">
        <f t="shared" si="4"/>
        <v>1</v>
      </c>
      <c r="Q86" s="162"/>
    </row>
    <row r="87" spans="1:17" ht="13.5" thickBot="1">
      <c r="A87" s="116">
        <v>84</v>
      </c>
      <c r="B87" s="116" t="s">
        <v>2322</v>
      </c>
      <c r="C87" s="2">
        <v>1998</v>
      </c>
      <c r="D87" s="42" t="s">
        <v>2314</v>
      </c>
      <c r="E87" s="2">
        <v>1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9">
        <f t="shared" si="4"/>
        <v>1</v>
      </c>
      <c r="Q87" s="162" t="s">
        <v>453</v>
      </c>
    </row>
    <row r="88" spans="1:17" ht="13.5" thickBot="1">
      <c r="A88" s="116">
        <v>85</v>
      </c>
      <c r="B88" s="135" t="s">
        <v>2315</v>
      </c>
      <c r="C88" s="20">
        <v>1998</v>
      </c>
      <c r="D88" s="14" t="s">
        <v>2342</v>
      </c>
      <c r="E88" s="2"/>
      <c r="F88" s="20">
        <v>1</v>
      </c>
      <c r="G88" s="20"/>
      <c r="H88" s="20"/>
      <c r="I88" s="20"/>
      <c r="J88" s="20"/>
      <c r="K88" s="20"/>
      <c r="L88" s="20"/>
      <c r="M88" s="20"/>
      <c r="N88" s="20"/>
      <c r="O88" s="20"/>
      <c r="P88" s="29">
        <f t="shared" si="4"/>
        <v>1</v>
      </c>
      <c r="Q88" s="162"/>
    </row>
    <row r="89" spans="1:17" ht="13.5" thickBot="1">
      <c r="A89" s="116">
        <v>86</v>
      </c>
      <c r="B89" s="116" t="s">
        <v>2346</v>
      </c>
      <c r="C89" s="2">
        <v>1996</v>
      </c>
      <c r="D89" s="2" t="s">
        <v>1671</v>
      </c>
      <c r="E89" s="2"/>
      <c r="F89" s="2">
        <v>1</v>
      </c>
      <c r="G89" s="2"/>
      <c r="H89" s="2"/>
      <c r="I89" s="2"/>
      <c r="J89" s="2"/>
      <c r="K89" s="2"/>
      <c r="L89" s="2"/>
      <c r="M89" s="2"/>
      <c r="N89" s="2"/>
      <c r="O89" s="2"/>
      <c r="P89" s="29">
        <f t="shared" si="4"/>
        <v>1</v>
      </c>
      <c r="Q89" s="162"/>
    </row>
    <row r="90" spans="1:17" ht="13.5" thickBot="1">
      <c r="A90" s="116">
        <v>87</v>
      </c>
      <c r="B90" s="116" t="s">
        <v>2347</v>
      </c>
      <c r="C90" s="2">
        <v>1996</v>
      </c>
      <c r="D90" s="2" t="s">
        <v>1694</v>
      </c>
      <c r="E90" s="2"/>
      <c r="F90" s="2">
        <v>1</v>
      </c>
      <c r="G90" s="2"/>
      <c r="H90" s="2"/>
      <c r="I90" s="2"/>
      <c r="J90" s="2"/>
      <c r="K90" s="2"/>
      <c r="L90" s="2"/>
      <c r="M90" s="2"/>
      <c r="N90" s="2"/>
      <c r="O90" s="2"/>
      <c r="P90" s="29">
        <f t="shared" si="4"/>
        <v>1</v>
      </c>
      <c r="Q90" s="162" t="s">
        <v>453</v>
      </c>
    </row>
    <row r="91" spans="1:17" ht="13.5" thickBot="1">
      <c r="A91" s="116">
        <v>88</v>
      </c>
      <c r="B91" s="116" t="s">
        <v>2350</v>
      </c>
      <c r="C91" s="2">
        <v>1996</v>
      </c>
      <c r="D91" s="2" t="s">
        <v>1671</v>
      </c>
      <c r="E91" s="2"/>
      <c r="F91" s="2">
        <v>1</v>
      </c>
      <c r="G91" s="2"/>
      <c r="H91" s="2"/>
      <c r="I91" s="2"/>
      <c r="J91" s="2"/>
      <c r="K91" s="2"/>
      <c r="L91" s="2"/>
      <c r="M91" s="2"/>
      <c r="N91" s="2"/>
      <c r="O91" s="2"/>
      <c r="P91" s="29">
        <f t="shared" si="4"/>
        <v>1</v>
      </c>
      <c r="Q91" s="162"/>
    </row>
    <row r="92" spans="1:17" ht="13.5" thickBot="1">
      <c r="A92" s="116">
        <v>89</v>
      </c>
      <c r="B92" s="135" t="s">
        <v>2351</v>
      </c>
      <c r="C92" s="20">
        <v>1996</v>
      </c>
      <c r="D92" s="14" t="s">
        <v>1671</v>
      </c>
      <c r="E92" s="2"/>
      <c r="F92" s="20">
        <v>1</v>
      </c>
      <c r="G92" s="20"/>
      <c r="H92" s="20"/>
      <c r="I92" s="20"/>
      <c r="J92" s="20"/>
      <c r="K92" s="20"/>
      <c r="L92" s="20"/>
      <c r="M92" s="20"/>
      <c r="N92" s="20"/>
      <c r="O92" s="20"/>
      <c r="P92" s="29">
        <f t="shared" si="4"/>
        <v>1</v>
      </c>
      <c r="Q92" s="162"/>
    </row>
    <row r="93" spans="1:17" ht="13.5" thickBot="1">
      <c r="A93" s="116">
        <v>90</v>
      </c>
      <c r="B93" s="116" t="s">
        <v>2</v>
      </c>
      <c r="C93" s="2">
        <v>1998</v>
      </c>
      <c r="D93" s="2" t="s">
        <v>1671</v>
      </c>
      <c r="E93" s="2"/>
      <c r="F93" s="2">
        <v>1</v>
      </c>
      <c r="G93" s="2"/>
      <c r="H93" s="2"/>
      <c r="I93" s="2"/>
      <c r="J93" s="2"/>
      <c r="K93" s="2"/>
      <c r="L93" s="2"/>
      <c r="M93" s="2"/>
      <c r="N93" s="2"/>
      <c r="O93" s="2"/>
      <c r="P93" s="29">
        <f t="shared" si="4"/>
        <v>1</v>
      </c>
      <c r="Q93" s="162"/>
    </row>
    <row r="94" spans="1:17" ht="13.5" thickBot="1">
      <c r="A94" s="116">
        <v>91</v>
      </c>
      <c r="B94" s="135" t="s">
        <v>4</v>
      </c>
      <c r="C94" s="20">
        <v>1998</v>
      </c>
      <c r="D94" s="14" t="s">
        <v>1671</v>
      </c>
      <c r="E94" s="20"/>
      <c r="F94" s="20">
        <v>1</v>
      </c>
      <c r="G94" s="20"/>
      <c r="H94" s="20"/>
      <c r="I94" s="20"/>
      <c r="J94" s="20"/>
      <c r="K94" s="20"/>
      <c r="L94" s="20"/>
      <c r="M94" s="20"/>
      <c r="N94" s="20"/>
      <c r="O94" s="20"/>
      <c r="P94" s="29">
        <f t="shared" si="4"/>
        <v>1</v>
      </c>
      <c r="Q94" s="162"/>
    </row>
    <row r="95" spans="1:17" ht="13.5" thickBot="1">
      <c r="A95" s="116">
        <v>92</v>
      </c>
      <c r="B95" s="116" t="s">
        <v>5</v>
      </c>
      <c r="C95" s="2">
        <v>1998</v>
      </c>
      <c r="D95" s="2" t="s">
        <v>1671</v>
      </c>
      <c r="E95" s="2"/>
      <c r="F95" s="2">
        <v>1</v>
      </c>
      <c r="G95" s="2"/>
      <c r="H95" s="2"/>
      <c r="I95" s="2"/>
      <c r="J95" s="2"/>
      <c r="K95" s="2"/>
      <c r="L95" s="2"/>
      <c r="M95" s="2"/>
      <c r="N95" s="2"/>
      <c r="O95" s="2"/>
      <c r="P95" s="29">
        <f t="shared" si="4"/>
        <v>1</v>
      </c>
      <c r="Q95" s="162"/>
    </row>
    <row r="96" spans="1:17" ht="13.5" thickBot="1">
      <c r="A96" s="116">
        <v>93</v>
      </c>
      <c r="B96" s="135" t="s">
        <v>7</v>
      </c>
      <c r="C96" s="126">
        <v>1998</v>
      </c>
      <c r="D96" s="14" t="s">
        <v>1671</v>
      </c>
      <c r="E96" s="20"/>
      <c r="F96" s="20">
        <v>1</v>
      </c>
      <c r="G96" s="20"/>
      <c r="H96" s="20"/>
      <c r="I96" s="20"/>
      <c r="J96" s="20"/>
      <c r="K96" s="20"/>
      <c r="L96" s="20"/>
      <c r="M96" s="20"/>
      <c r="N96" s="20"/>
      <c r="O96" s="20"/>
      <c r="P96" s="29">
        <f t="shared" si="4"/>
        <v>1</v>
      </c>
      <c r="Q96" s="162"/>
    </row>
    <row r="97" spans="1:17" ht="13.5" thickBot="1">
      <c r="A97" s="116">
        <v>94</v>
      </c>
      <c r="B97" s="116" t="s">
        <v>13</v>
      </c>
      <c r="C97" s="2"/>
      <c r="D97" s="2" t="s">
        <v>1836</v>
      </c>
      <c r="E97" s="2"/>
      <c r="F97" s="2"/>
      <c r="G97" s="2">
        <v>1</v>
      </c>
      <c r="H97" s="2"/>
      <c r="I97" s="2"/>
      <c r="J97" s="2"/>
      <c r="K97" s="2"/>
      <c r="L97" s="2"/>
      <c r="M97" s="2"/>
      <c r="N97" s="2"/>
      <c r="O97" s="2"/>
      <c r="P97" s="29">
        <f t="shared" si="4"/>
        <v>1</v>
      </c>
      <c r="Q97" s="162"/>
    </row>
    <row r="98" spans="1:17" ht="13.5" thickBot="1">
      <c r="A98" s="116">
        <v>95</v>
      </c>
      <c r="B98" s="116" t="s">
        <v>17</v>
      </c>
      <c r="C98" s="2"/>
      <c r="D98" s="2" t="s">
        <v>1568</v>
      </c>
      <c r="E98" s="2"/>
      <c r="F98" s="2"/>
      <c r="G98" s="2">
        <v>1</v>
      </c>
      <c r="H98" s="2"/>
      <c r="I98" s="2"/>
      <c r="J98" s="2"/>
      <c r="K98" s="2"/>
      <c r="L98" s="2"/>
      <c r="M98" s="2"/>
      <c r="N98" s="2"/>
      <c r="O98" s="2"/>
      <c r="P98" s="29">
        <f t="shared" si="4"/>
        <v>1</v>
      </c>
      <c r="Q98" s="162"/>
    </row>
    <row r="99" spans="1:17" ht="13.5" thickBot="1">
      <c r="A99" s="116">
        <v>96</v>
      </c>
      <c r="B99" s="135" t="s">
        <v>19</v>
      </c>
      <c r="C99" s="20"/>
      <c r="D99" s="14" t="s">
        <v>1528</v>
      </c>
      <c r="E99" s="20"/>
      <c r="F99" s="20"/>
      <c r="G99" s="20">
        <v>1</v>
      </c>
      <c r="H99" s="20"/>
      <c r="I99" s="20"/>
      <c r="J99" s="20"/>
      <c r="K99" s="20"/>
      <c r="L99" s="20"/>
      <c r="M99" s="20"/>
      <c r="N99" s="20"/>
      <c r="O99" s="20"/>
      <c r="P99" s="29">
        <f t="shared" si="4"/>
        <v>1</v>
      </c>
      <c r="Q99" s="162"/>
    </row>
    <row r="100" spans="1:17" ht="13.5" thickBot="1">
      <c r="A100" s="116">
        <v>97</v>
      </c>
      <c r="B100" s="116" t="s">
        <v>20</v>
      </c>
      <c r="C100" s="2"/>
      <c r="D100" s="2" t="s">
        <v>1707</v>
      </c>
      <c r="E100" s="2"/>
      <c r="F100" s="2"/>
      <c r="G100" s="2">
        <v>1</v>
      </c>
      <c r="H100" s="2"/>
      <c r="I100" s="2"/>
      <c r="J100" s="2"/>
      <c r="K100" s="2"/>
      <c r="L100" s="2"/>
      <c r="M100" s="2"/>
      <c r="N100" s="2"/>
      <c r="O100" s="2"/>
      <c r="P100" s="29">
        <f t="shared" si="4"/>
        <v>1</v>
      </c>
      <c r="Q100" s="162"/>
    </row>
    <row r="101" spans="1:17" ht="13.5" thickBot="1">
      <c r="A101" s="116">
        <v>98</v>
      </c>
      <c r="B101" s="135" t="s">
        <v>664</v>
      </c>
      <c r="C101" s="126"/>
      <c r="D101" s="14" t="s">
        <v>634</v>
      </c>
      <c r="E101" s="20"/>
      <c r="F101" s="20"/>
      <c r="G101" s="20"/>
      <c r="H101" s="20"/>
      <c r="I101" s="20">
        <v>1</v>
      </c>
      <c r="J101" s="20"/>
      <c r="K101" s="20"/>
      <c r="L101" s="20"/>
      <c r="M101" s="20"/>
      <c r="N101" s="20"/>
      <c r="O101" s="20"/>
      <c r="P101" s="29">
        <v>1</v>
      </c>
      <c r="Q101" s="162"/>
    </row>
    <row r="102" spans="1:17" ht="26.25" thickBot="1">
      <c r="A102" s="116">
        <v>99</v>
      </c>
      <c r="B102" s="116" t="s">
        <v>670</v>
      </c>
      <c r="C102" s="2"/>
      <c r="D102" s="2" t="s">
        <v>660</v>
      </c>
      <c r="E102" s="2"/>
      <c r="F102" s="2"/>
      <c r="G102" s="2"/>
      <c r="H102" s="2"/>
      <c r="I102" s="2">
        <v>1</v>
      </c>
      <c r="J102" s="2"/>
      <c r="K102" s="2"/>
      <c r="L102" s="2"/>
      <c r="M102" s="2"/>
      <c r="N102" s="2"/>
      <c r="O102" s="2"/>
      <c r="P102" s="29">
        <v>1</v>
      </c>
      <c r="Q102" s="162"/>
    </row>
    <row r="103" spans="1:17" ht="13.5" thickBot="1">
      <c r="A103" s="116">
        <v>100</v>
      </c>
      <c r="B103" s="116" t="s">
        <v>672</v>
      </c>
      <c r="C103" s="2"/>
      <c r="D103" s="2" t="s">
        <v>634</v>
      </c>
      <c r="E103" s="2"/>
      <c r="F103" s="2"/>
      <c r="G103" s="2"/>
      <c r="H103" s="2"/>
      <c r="I103" s="2">
        <v>1</v>
      </c>
      <c r="J103" s="2"/>
      <c r="K103" s="2"/>
      <c r="L103" s="2"/>
      <c r="M103" s="2"/>
      <c r="N103" s="2"/>
      <c r="O103" s="2"/>
      <c r="P103" s="29">
        <v>1</v>
      </c>
      <c r="Q103" s="162"/>
    </row>
    <row r="104" spans="1:17" ht="13.5" thickBot="1">
      <c r="A104" s="116">
        <v>101</v>
      </c>
      <c r="B104" s="135" t="s">
        <v>673</v>
      </c>
      <c r="C104" s="126"/>
      <c r="D104" s="14" t="s">
        <v>634</v>
      </c>
      <c r="E104" s="20"/>
      <c r="F104" s="20"/>
      <c r="G104" s="20"/>
      <c r="H104" s="20"/>
      <c r="I104" s="20">
        <v>1</v>
      </c>
      <c r="J104" s="20"/>
      <c r="K104" s="20"/>
      <c r="L104" s="20"/>
      <c r="M104" s="20"/>
      <c r="N104" s="20"/>
      <c r="O104" s="20"/>
      <c r="P104" s="29">
        <v>1</v>
      </c>
      <c r="Q104" s="162"/>
    </row>
    <row r="105" spans="1:17" ht="13.5" thickBot="1">
      <c r="A105" s="116">
        <v>102</v>
      </c>
      <c r="B105" s="135" t="s">
        <v>674</v>
      </c>
      <c r="C105" s="20"/>
      <c r="D105" s="14" t="s">
        <v>634</v>
      </c>
      <c r="E105" s="20"/>
      <c r="F105" s="20"/>
      <c r="G105" s="20"/>
      <c r="H105" s="20"/>
      <c r="I105" s="20">
        <v>1</v>
      </c>
      <c r="J105" s="20"/>
      <c r="K105" s="20"/>
      <c r="L105" s="20"/>
      <c r="M105" s="20"/>
      <c r="N105" s="20"/>
      <c r="O105" s="20"/>
      <c r="P105" s="29">
        <v>1</v>
      </c>
      <c r="Q105" s="162"/>
    </row>
    <row r="106" spans="1:17" ht="26.25" thickBot="1">
      <c r="A106" s="116">
        <v>103</v>
      </c>
      <c r="B106" s="135" t="s">
        <v>675</v>
      </c>
      <c r="C106" s="20"/>
      <c r="D106" s="14" t="s">
        <v>629</v>
      </c>
      <c r="E106" s="20"/>
      <c r="F106" s="20"/>
      <c r="G106" s="20"/>
      <c r="H106" s="20"/>
      <c r="I106" s="20">
        <v>1</v>
      </c>
      <c r="J106" s="20"/>
      <c r="K106" s="20"/>
      <c r="L106" s="20"/>
      <c r="M106" s="20"/>
      <c r="N106" s="20"/>
      <c r="O106" s="20"/>
      <c r="P106" s="29">
        <v>1</v>
      </c>
      <c r="Q106" s="162"/>
    </row>
    <row r="107" spans="1:17" ht="26.25" thickBot="1">
      <c r="A107" s="116">
        <v>104</v>
      </c>
      <c r="B107" s="135" t="s">
        <v>676</v>
      </c>
      <c r="C107" s="126"/>
      <c r="D107" s="14" t="s">
        <v>660</v>
      </c>
      <c r="E107" s="20"/>
      <c r="F107" s="20"/>
      <c r="G107" s="20"/>
      <c r="H107" s="20">
        <v>1</v>
      </c>
      <c r="I107" s="20">
        <v>1</v>
      </c>
      <c r="J107" s="20"/>
      <c r="K107" s="20">
        <v>1</v>
      </c>
      <c r="L107" s="20"/>
      <c r="M107" s="20"/>
      <c r="N107" s="20"/>
      <c r="O107" s="20"/>
      <c r="P107" s="29">
        <v>1</v>
      </c>
      <c r="Q107" s="162"/>
    </row>
    <row r="108" spans="1:17" ht="13.5" thickBot="1">
      <c r="A108" s="116">
        <v>105</v>
      </c>
      <c r="B108" s="116" t="s">
        <v>677</v>
      </c>
      <c r="C108" s="2"/>
      <c r="D108" s="2" t="s">
        <v>0</v>
      </c>
      <c r="E108" s="2"/>
      <c r="F108" s="2"/>
      <c r="G108" s="2"/>
      <c r="H108" s="2">
        <v>1</v>
      </c>
      <c r="I108" s="2">
        <v>1</v>
      </c>
      <c r="J108" s="2"/>
      <c r="K108" s="2"/>
      <c r="L108" s="2"/>
      <c r="M108" s="2"/>
      <c r="N108" s="2"/>
      <c r="O108" s="2"/>
      <c r="P108" s="29">
        <v>1</v>
      </c>
      <c r="Q108" s="162"/>
    </row>
    <row r="109" spans="1:17" ht="13.5" thickBot="1">
      <c r="A109" s="116">
        <v>106</v>
      </c>
      <c r="B109" s="135" t="s">
        <v>6</v>
      </c>
      <c r="C109" s="20">
        <v>1997</v>
      </c>
      <c r="D109" s="14" t="s">
        <v>714</v>
      </c>
      <c r="E109" s="20"/>
      <c r="F109" s="20"/>
      <c r="G109" s="20"/>
      <c r="H109" s="20">
        <v>1</v>
      </c>
      <c r="I109" s="20"/>
      <c r="J109" s="20">
        <v>1</v>
      </c>
      <c r="K109" s="20">
        <v>1</v>
      </c>
      <c r="L109" s="20"/>
      <c r="M109" s="20"/>
      <c r="N109" s="20"/>
      <c r="O109" s="20"/>
      <c r="P109" s="29">
        <v>1</v>
      </c>
      <c r="Q109" s="162"/>
    </row>
    <row r="110" spans="1:17" ht="26.25" thickBot="1">
      <c r="A110" s="116">
        <v>107</v>
      </c>
      <c r="B110" s="135" t="s">
        <v>726</v>
      </c>
      <c r="C110" s="126">
        <v>1996</v>
      </c>
      <c r="D110" s="14" t="s">
        <v>2299</v>
      </c>
      <c r="E110" s="20"/>
      <c r="F110" s="20"/>
      <c r="G110" s="20"/>
      <c r="H110" s="20">
        <v>1</v>
      </c>
      <c r="I110" s="20"/>
      <c r="J110" s="20">
        <v>1</v>
      </c>
      <c r="K110" s="20"/>
      <c r="L110" s="20"/>
      <c r="M110" s="20"/>
      <c r="N110" s="20"/>
      <c r="O110" s="20"/>
      <c r="P110" s="29">
        <v>1</v>
      </c>
      <c r="Q110" s="162"/>
    </row>
    <row r="111" spans="1:17" ht="26.25" thickBot="1">
      <c r="A111" s="116">
        <v>108</v>
      </c>
      <c r="B111" s="116" t="s">
        <v>728</v>
      </c>
      <c r="C111" s="2">
        <v>1998</v>
      </c>
      <c r="D111" s="2" t="s">
        <v>2299</v>
      </c>
      <c r="E111" s="2"/>
      <c r="F111" s="2"/>
      <c r="G111" s="2"/>
      <c r="H111" s="2"/>
      <c r="I111" s="2"/>
      <c r="J111" s="2">
        <v>1</v>
      </c>
      <c r="K111" s="2"/>
      <c r="L111" s="2"/>
      <c r="M111" s="2"/>
      <c r="N111" s="2"/>
      <c r="O111" s="2"/>
      <c r="P111" s="29">
        <v>1</v>
      </c>
      <c r="Q111" s="162"/>
    </row>
    <row r="112" spans="1:17" ht="26.25" thickBot="1">
      <c r="A112" s="116">
        <v>109</v>
      </c>
      <c r="B112" s="135" t="s">
        <v>729</v>
      </c>
      <c r="C112" s="20">
        <v>1998</v>
      </c>
      <c r="D112" s="14" t="s">
        <v>2299</v>
      </c>
      <c r="E112" s="20"/>
      <c r="F112" s="20"/>
      <c r="G112" s="20"/>
      <c r="H112" s="20"/>
      <c r="I112" s="20"/>
      <c r="J112" s="20">
        <v>1</v>
      </c>
      <c r="K112" s="20">
        <v>1</v>
      </c>
      <c r="L112" s="20">
        <v>1</v>
      </c>
      <c r="M112" s="20"/>
      <c r="N112" s="20"/>
      <c r="O112" s="20"/>
      <c r="P112" s="29">
        <v>1</v>
      </c>
      <c r="Q112" s="162"/>
    </row>
    <row r="113" spans="1:17" ht="26.25" thickBot="1">
      <c r="A113" s="116">
        <v>110</v>
      </c>
      <c r="B113" s="135" t="s">
        <v>350</v>
      </c>
      <c r="C113" s="20">
        <v>1997</v>
      </c>
      <c r="D113" s="14" t="s">
        <v>731</v>
      </c>
      <c r="E113" s="20"/>
      <c r="F113" s="20"/>
      <c r="G113" s="20"/>
      <c r="H113" s="20"/>
      <c r="I113" s="20"/>
      <c r="J113" s="20">
        <v>1</v>
      </c>
      <c r="K113" s="20"/>
      <c r="L113" s="20"/>
      <c r="M113" s="20"/>
      <c r="N113" s="20"/>
      <c r="O113" s="20"/>
      <c r="P113" s="29">
        <v>1</v>
      </c>
      <c r="Q113" s="162"/>
    </row>
    <row r="114" spans="1:17" ht="26.25" thickBot="1">
      <c r="A114" s="116">
        <v>11</v>
      </c>
      <c r="B114" s="135" t="s">
        <v>730</v>
      </c>
      <c r="C114" s="20">
        <v>1998</v>
      </c>
      <c r="D114" s="14" t="s">
        <v>731</v>
      </c>
      <c r="E114" s="20"/>
      <c r="F114" s="20"/>
      <c r="G114" s="20"/>
      <c r="H114" s="20"/>
      <c r="I114" s="20"/>
      <c r="J114" s="20">
        <v>1</v>
      </c>
      <c r="K114" s="20"/>
      <c r="L114" s="20"/>
      <c r="M114" s="20"/>
      <c r="N114" s="20"/>
      <c r="O114" s="20"/>
      <c r="P114" s="29">
        <v>1</v>
      </c>
      <c r="Q114" s="162"/>
    </row>
    <row r="115" spans="1:17" ht="26.25" thickBot="1">
      <c r="A115" s="116">
        <v>112</v>
      </c>
      <c r="B115" s="135" t="s">
        <v>369</v>
      </c>
      <c r="C115" s="20">
        <v>1998</v>
      </c>
      <c r="D115" s="14" t="s">
        <v>731</v>
      </c>
      <c r="E115" s="20"/>
      <c r="F115" s="20"/>
      <c r="G115" s="20"/>
      <c r="H115" s="20"/>
      <c r="I115" s="20"/>
      <c r="J115" s="20">
        <v>1</v>
      </c>
      <c r="K115" s="20"/>
      <c r="L115" s="20"/>
      <c r="M115" s="20"/>
      <c r="N115" s="20"/>
      <c r="O115" s="20"/>
      <c r="P115" s="29">
        <v>1</v>
      </c>
      <c r="Q115" s="162"/>
    </row>
    <row r="116" spans="1:17" ht="13.5" thickBot="1">
      <c r="A116" s="116">
        <v>113</v>
      </c>
      <c r="B116" s="135" t="s">
        <v>838</v>
      </c>
      <c r="C116" s="126">
        <v>1998</v>
      </c>
      <c r="D116" s="14" t="s">
        <v>657</v>
      </c>
      <c r="E116" s="20"/>
      <c r="F116" s="20"/>
      <c r="G116" s="20"/>
      <c r="H116" s="20">
        <v>1</v>
      </c>
      <c r="I116" s="20"/>
      <c r="J116" s="20"/>
      <c r="K116" s="20"/>
      <c r="L116" s="20"/>
      <c r="M116" s="20"/>
      <c r="N116" s="20"/>
      <c r="O116" s="20"/>
      <c r="P116" s="29">
        <v>1</v>
      </c>
      <c r="Q116" s="162"/>
    </row>
    <row r="117" spans="1:17" ht="13.5" thickBot="1">
      <c r="A117" s="116">
        <v>114</v>
      </c>
      <c r="B117" s="116" t="s">
        <v>839</v>
      </c>
      <c r="C117" s="2">
        <v>1996</v>
      </c>
      <c r="D117" s="2" t="s">
        <v>2320</v>
      </c>
      <c r="E117" s="2"/>
      <c r="F117" s="2"/>
      <c r="G117" s="2"/>
      <c r="H117" s="2">
        <v>1</v>
      </c>
      <c r="I117" s="2"/>
      <c r="J117" s="2"/>
      <c r="K117" s="2"/>
      <c r="L117" s="2"/>
      <c r="M117" s="2"/>
      <c r="N117" s="2"/>
      <c r="O117" s="2"/>
      <c r="P117" s="29">
        <v>1</v>
      </c>
      <c r="Q117" s="162"/>
    </row>
    <row r="118" spans="1:17" ht="13.5" thickBot="1">
      <c r="A118" s="116">
        <v>115</v>
      </c>
      <c r="B118" s="135" t="s">
        <v>840</v>
      </c>
      <c r="C118" s="20">
        <v>1998</v>
      </c>
      <c r="D118" s="14" t="s">
        <v>711</v>
      </c>
      <c r="E118" s="20"/>
      <c r="F118" s="20"/>
      <c r="G118" s="20"/>
      <c r="H118" s="20">
        <v>1</v>
      </c>
      <c r="I118" s="20"/>
      <c r="J118" s="20"/>
      <c r="K118" s="20"/>
      <c r="L118" s="20"/>
      <c r="M118" s="20"/>
      <c r="N118" s="20"/>
      <c r="O118" s="20"/>
      <c r="P118" s="29">
        <v>1</v>
      </c>
      <c r="Q118" s="162"/>
    </row>
    <row r="119" spans="1:17" ht="26.25" thickBot="1">
      <c r="A119" s="116">
        <v>116</v>
      </c>
      <c r="B119" s="135" t="s">
        <v>841</v>
      </c>
      <c r="C119" s="20">
        <v>1998</v>
      </c>
      <c r="D119" s="14" t="s">
        <v>2299</v>
      </c>
      <c r="E119" s="20"/>
      <c r="F119" s="20"/>
      <c r="G119" s="20"/>
      <c r="H119" s="20">
        <v>1</v>
      </c>
      <c r="I119" s="20"/>
      <c r="J119" s="20"/>
      <c r="K119" s="20"/>
      <c r="L119" s="20"/>
      <c r="M119" s="20"/>
      <c r="N119" s="20"/>
      <c r="O119" s="20"/>
      <c r="P119" s="29">
        <v>1</v>
      </c>
      <c r="Q119" s="162"/>
    </row>
    <row r="120" spans="1:17" ht="26.25" thickBot="1">
      <c r="A120" s="116">
        <v>117</v>
      </c>
      <c r="B120" s="135" t="s">
        <v>842</v>
      </c>
      <c r="C120" s="20">
        <v>1997</v>
      </c>
      <c r="D120" s="14" t="s">
        <v>2299</v>
      </c>
      <c r="E120" s="20"/>
      <c r="F120" s="20"/>
      <c r="G120" s="20"/>
      <c r="H120" s="20">
        <v>1</v>
      </c>
      <c r="I120" s="20"/>
      <c r="J120" s="20"/>
      <c r="K120" s="20">
        <v>1</v>
      </c>
      <c r="L120" s="20"/>
      <c r="M120" s="20"/>
      <c r="N120" s="20"/>
      <c r="O120" s="20"/>
      <c r="P120" s="29">
        <v>1</v>
      </c>
      <c r="Q120" s="162"/>
    </row>
    <row r="121" spans="1:17" ht="26.25" thickBot="1">
      <c r="A121" s="116">
        <v>118</v>
      </c>
      <c r="B121" s="135" t="s">
        <v>843</v>
      </c>
      <c r="C121" s="20">
        <v>1996</v>
      </c>
      <c r="D121" s="14" t="s">
        <v>2299</v>
      </c>
      <c r="E121" s="20"/>
      <c r="F121" s="20"/>
      <c r="G121" s="20"/>
      <c r="H121" s="20">
        <v>1</v>
      </c>
      <c r="I121" s="20"/>
      <c r="J121" s="20"/>
      <c r="K121" s="20"/>
      <c r="L121" s="20"/>
      <c r="M121" s="20"/>
      <c r="N121" s="20"/>
      <c r="O121" s="20"/>
      <c r="P121" s="29">
        <v>1</v>
      </c>
      <c r="Q121" s="162"/>
    </row>
    <row r="122" spans="1:17" ht="26.25" thickBot="1">
      <c r="A122" s="116">
        <v>119</v>
      </c>
      <c r="B122" s="135" t="s">
        <v>844</v>
      </c>
      <c r="C122" s="126">
        <v>1996</v>
      </c>
      <c r="D122" s="14" t="s">
        <v>2299</v>
      </c>
      <c r="E122" s="20"/>
      <c r="F122" s="20"/>
      <c r="G122" s="20"/>
      <c r="H122" s="20">
        <v>1</v>
      </c>
      <c r="I122" s="20"/>
      <c r="J122" s="20"/>
      <c r="K122" s="20"/>
      <c r="L122" s="20"/>
      <c r="M122" s="20"/>
      <c r="N122" s="20"/>
      <c r="O122" s="20"/>
      <c r="P122" s="29">
        <v>1</v>
      </c>
      <c r="Q122" s="162"/>
    </row>
    <row r="123" spans="1:17" ht="26.25" thickBot="1">
      <c r="A123" s="116">
        <v>120</v>
      </c>
      <c r="B123" s="135" t="s">
        <v>845</v>
      </c>
      <c r="C123" s="126">
        <v>1997</v>
      </c>
      <c r="D123" s="14" t="s">
        <v>2299</v>
      </c>
      <c r="E123" s="20"/>
      <c r="F123" s="20"/>
      <c r="G123" s="20"/>
      <c r="H123" s="20">
        <v>1</v>
      </c>
      <c r="I123" s="20"/>
      <c r="J123" s="20"/>
      <c r="K123" s="20"/>
      <c r="L123" s="20"/>
      <c r="M123" s="20"/>
      <c r="N123" s="20"/>
      <c r="O123" s="20"/>
      <c r="P123" s="29">
        <v>1</v>
      </c>
      <c r="Q123" s="162"/>
    </row>
    <row r="124" spans="1:17" ht="13.5" thickBot="1">
      <c r="A124" s="116">
        <v>121</v>
      </c>
      <c r="B124" s="116" t="s">
        <v>846</v>
      </c>
      <c r="C124" s="2">
        <v>1998</v>
      </c>
      <c r="D124" s="2" t="s">
        <v>1755</v>
      </c>
      <c r="E124" s="2"/>
      <c r="F124" s="2"/>
      <c r="G124" s="2"/>
      <c r="H124" s="2">
        <v>1</v>
      </c>
      <c r="I124" s="2"/>
      <c r="J124" s="2"/>
      <c r="K124" s="2"/>
      <c r="L124" s="2"/>
      <c r="M124" s="2"/>
      <c r="N124" s="2"/>
      <c r="O124" s="2"/>
      <c r="P124" s="29">
        <v>1</v>
      </c>
      <c r="Q124" s="162"/>
    </row>
    <row r="125" spans="1:17" ht="13.5" thickBot="1">
      <c r="A125" s="116">
        <v>122</v>
      </c>
      <c r="B125" s="116" t="s">
        <v>847</v>
      </c>
      <c r="C125" s="2">
        <v>1998</v>
      </c>
      <c r="D125" s="2" t="s">
        <v>0</v>
      </c>
      <c r="E125" s="2"/>
      <c r="F125" s="2"/>
      <c r="G125" s="2"/>
      <c r="H125" s="2">
        <v>1</v>
      </c>
      <c r="I125" s="2"/>
      <c r="J125" s="2"/>
      <c r="K125" s="2">
        <v>1</v>
      </c>
      <c r="L125" s="2"/>
      <c r="M125" s="2"/>
      <c r="N125" s="2"/>
      <c r="O125" s="2"/>
      <c r="P125" s="29">
        <v>1</v>
      </c>
      <c r="Q125" s="162"/>
    </row>
    <row r="126" spans="1:17" ht="13.5" thickBot="1">
      <c r="A126" s="116">
        <v>123</v>
      </c>
      <c r="B126" s="116" t="s">
        <v>848</v>
      </c>
      <c r="C126" s="2">
        <v>1996</v>
      </c>
      <c r="D126" s="2" t="s">
        <v>0</v>
      </c>
      <c r="E126" s="2"/>
      <c r="F126" s="2"/>
      <c r="G126" s="2"/>
      <c r="H126" s="2">
        <v>1</v>
      </c>
      <c r="I126" s="2"/>
      <c r="J126" s="2"/>
      <c r="K126" s="2">
        <v>5</v>
      </c>
      <c r="L126" s="2"/>
      <c r="M126" s="2"/>
      <c r="N126" s="2"/>
      <c r="O126" s="2"/>
      <c r="P126" s="29">
        <v>1</v>
      </c>
      <c r="Q126" s="162"/>
    </row>
    <row r="127" spans="1:17" ht="13.5" thickBot="1">
      <c r="A127" s="116">
        <v>124</v>
      </c>
      <c r="B127" s="116" t="s">
        <v>849</v>
      </c>
      <c r="C127" s="2">
        <v>1998</v>
      </c>
      <c r="D127" s="2" t="s">
        <v>55</v>
      </c>
      <c r="E127" s="2"/>
      <c r="F127" s="2"/>
      <c r="G127" s="2"/>
      <c r="H127" s="2">
        <v>1</v>
      </c>
      <c r="I127" s="2"/>
      <c r="J127" s="2"/>
      <c r="K127" s="2"/>
      <c r="L127" s="2"/>
      <c r="M127" s="2"/>
      <c r="N127" s="2"/>
      <c r="O127" s="2"/>
      <c r="P127" s="29">
        <v>1</v>
      </c>
      <c r="Q127" s="162"/>
    </row>
    <row r="128" spans="1:17" ht="13.5" thickBot="1">
      <c r="A128" s="116">
        <v>125</v>
      </c>
      <c r="B128" s="116" t="s">
        <v>850</v>
      </c>
      <c r="C128" s="2">
        <v>1997</v>
      </c>
      <c r="D128" s="2" t="s">
        <v>55</v>
      </c>
      <c r="E128" s="2"/>
      <c r="F128" s="2"/>
      <c r="G128" s="2"/>
      <c r="H128" s="2">
        <v>1</v>
      </c>
      <c r="I128" s="2"/>
      <c r="J128" s="2"/>
      <c r="K128" s="2"/>
      <c r="L128" s="2"/>
      <c r="M128" s="2"/>
      <c r="N128" s="2"/>
      <c r="O128" s="2"/>
      <c r="P128" s="29">
        <v>1</v>
      </c>
      <c r="Q128" s="162"/>
    </row>
    <row r="129" spans="1:17" ht="13.5" thickBot="1">
      <c r="A129" s="116">
        <v>126</v>
      </c>
      <c r="B129" s="116" t="s">
        <v>851</v>
      </c>
      <c r="C129" s="2">
        <v>1997</v>
      </c>
      <c r="D129" s="2" t="s">
        <v>55</v>
      </c>
      <c r="E129" s="2"/>
      <c r="F129" s="2"/>
      <c r="G129" s="2"/>
      <c r="H129" s="2">
        <v>1</v>
      </c>
      <c r="I129" s="2"/>
      <c r="J129" s="2"/>
      <c r="K129" s="2"/>
      <c r="L129" s="2"/>
      <c r="M129" s="2"/>
      <c r="N129" s="2"/>
      <c r="O129" s="2"/>
      <c r="P129" s="29">
        <v>1</v>
      </c>
      <c r="Q129" s="162"/>
    </row>
    <row r="130" spans="1:17" ht="26.25" thickBot="1">
      <c r="A130" s="116">
        <v>127</v>
      </c>
      <c r="B130" s="116" t="s">
        <v>852</v>
      </c>
      <c r="C130" s="2">
        <v>1998</v>
      </c>
      <c r="D130" s="2" t="s">
        <v>660</v>
      </c>
      <c r="E130" s="2"/>
      <c r="F130" s="2"/>
      <c r="G130" s="2"/>
      <c r="H130" s="2">
        <v>1</v>
      </c>
      <c r="I130" s="2"/>
      <c r="J130" s="2"/>
      <c r="K130" s="2"/>
      <c r="L130" s="2"/>
      <c r="M130" s="2"/>
      <c r="N130" s="2"/>
      <c r="O130" s="2"/>
      <c r="P130" s="29">
        <v>1</v>
      </c>
      <c r="Q130" s="162"/>
    </row>
    <row r="131" spans="1:17" ht="26.25" thickBot="1">
      <c r="A131" s="116">
        <v>128</v>
      </c>
      <c r="B131" s="116" t="s">
        <v>853</v>
      </c>
      <c r="C131" s="2">
        <v>1996</v>
      </c>
      <c r="D131" s="2" t="s">
        <v>660</v>
      </c>
      <c r="E131" s="2"/>
      <c r="F131" s="2"/>
      <c r="G131" s="2"/>
      <c r="H131" s="2">
        <v>1</v>
      </c>
      <c r="I131" s="2"/>
      <c r="J131" s="2"/>
      <c r="K131" s="2"/>
      <c r="L131" s="2"/>
      <c r="M131" s="2"/>
      <c r="N131" s="2"/>
      <c r="O131" s="2"/>
      <c r="P131" s="29">
        <v>1</v>
      </c>
      <c r="Q131" s="162"/>
    </row>
    <row r="132" spans="1:17" ht="26.25" thickBot="1">
      <c r="A132" s="116">
        <v>129</v>
      </c>
      <c r="B132" s="135" t="s">
        <v>854</v>
      </c>
      <c r="C132" s="20">
        <v>1998</v>
      </c>
      <c r="D132" s="14" t="s">
        <v>660</v>
      </c>
      <c r="E132" s="20"/>
      <c r="F132" s="20"/>
      <c r="G132" s="20"/>
      <c r="H132" s="20">
        <v>1</v>
      </c>
      <c r="I132" s="20"/>
      <c r="J132" s="20"/>
      <c r="K132" s="20"/>
      <c r="L132" s="20"/>
      <c r="M132" s="20"/>
      <c r="N132" s="20"/>
      <c r="O132" s="20"/>
      <c r="P132" s="29">
        <v>1</v>
      </c>
      <c r="Q132" s="162"/>
    </row>
    <row r="133" spans="1:17" ht="13.5" thickBot="1">
      <c r="A133" s="116">
        <v>130</v>
      </c>
      <c r="B133" s="135" t="s">
        <v>856</v>
      </c>
      <c r="C133" s="20">
        <v>1996</v>
      </c>
      <c r="D133" s="14" t="s">
        <v>790</v>
      </c>
      <c r="E133" s="20"/>
      <c r="F133" s="20"/>
      <c r="G133" s="20"/>
      <c r="H133" s="20">
        <v>1</v>
      </c>
      <c r="I133" s="20"/>
      <c r="J133" s="20"/>
      <c r="K133" s="20"/>
      <c r="L133" s="20"/>
      <c r="M133" s="20"/>
      <c r="N133" s="20"/>
      <c r="O133" s="20"/>
      <c r="P133" s="29">
        <v>1</v>
      </c>
      <c r="Q133" s="162"/>
    </row>
    <row r="134" spans="1:17" ht="13.5" thickBot="1">
      <c r="A134" s="116">
        <v>131</v>
      </c>
      <c r="B134" s="135" t="s">
        <v>857</v>
      </c>
      <c r="C134" s="20">
        <v>1998</v>
      </c>
      <c r="D134" s="14" t="s">
        <v>858</v>
      </c>
      <c r="E134" s="20"/>
      <c r="F134" s="20"/>
      <c r="G134" s="20"/>
      <c r="H134" s="20">
        <v>1</v>
      </c>
      <c r="I134" s="20"/>
      <c r="J134" s="20"/>
      <c r="K134" s="20"/>
      <c r="L134" s="20"/>
      <c r="M134" s="20"/>
      <c r="N134" s="20"/>
      <c r="O134" s="20"/>
      <c r="P134" s="29">
        <v>1</v>
      </c>
      <c r="Q134" s="162"/>
    </row>
    <row r="135" spans="1:17" ht="13.5" thickBot="1">
      <c r="A135" s="116">
        <v>132</v>
      </c>
      <c r="B135" s="135" t="s">
        <v>859</v>
      </c>
      <c r="C135" s="126">
        <v>1998</v>
      </c>
      <c r="D135" s="14" t="s">
        <v>858</v>
      </c>
      <c r="E135" s="20"/>
      <c r="F135" s="20"/>
      <c r="G135" s="20"/>
      <c r="H135" s="20">
        <v>1</v>
      </c>
      <c r="I135" s="20"/>
      <c r="J135" s="20"/>
      <c r="K135" s="20"/>
      <c r="L135" s="20"/>
      <c r="M135" s="20"/>
      <c r="N135" s="20"/>
      <c r="O135" s="20"/>
      <c r="P135" s="29">
        <v>1</v>
      </c>
      <c r="Q135" s="162"/>
    </row>
    <row r="136" spans="1:17" ht="13.5" thickBot="1">
      <c r="A136" s="116">
        <v>133</v>
      </c>
      <c r="B136" s="135" t="s">
        <v>860</v>
      </c>
      <c r="C136" s="126">
        <v>1998</v>
      </c>
      <c r="D136" s="14" t="s">
        <v>858</v>
      </c>
      <c r="E136" s="20"/>
      <c r="F136" s="20"/>
      <c r="G136" s="20"/>
      <c r="H136" s="20">
        <v>1</v>
      </c>
      <c r="I136" s="20"/>
      <c r="J136" s="20"/>
      <c r="K136" s="20"/>
      <c r="L136" s="20"/>
      <c r="M136" s="20"/>
      <c r="N136" s="20"/>
      <c r="O136" s="20"/>
      <c r="P136" s="29">
        <v>1</v>
      </c>
      <c r="Q136" s="162"/>
    </row>
    <row r="137" spans="1:17" ht="13.5" thickBot="1">
      <c r="A137" s="116">
        <v>134</v>
      </c>
      <c r="B137" s="135" t="s">
        <v>861</v>
      </c>
      <c r="C137" s="126">
        <v>1998</v>
      </c>
      <c r="D137" s="14" t="s">
        <v>858</v>
      </c>
      <c r="E137" s="20"/>
      <c r="F137" s="20"/>
      <c r="G137" s="20"/>
      <c r="H137" s="20">
        <v>1</v>
      </c>
      <c r="I137" s="20"/>
      <c r="J137" s="20"/>
      <c r="K137" s="20"/>
      <c r="L137" s="20"/>
      <c r="M137" s="20"/>
      <c r="N137" s="20"/>
      <c r="O137" s="20"/>
      <c r="P137" s="29">
        <v>1</v>
      </c>
      <c r="Q137" s="162"/>
    </row>
    <row r="138" spans="1:17" ht="12.75" customHeight="1" thickBot="1">
      <c r="A138" s="116">
        <v>135</v>
      </c>
      <c r="B138" s="135" t="s">
        <v>862</v>
      </c>
      <c r="C138" s="126">
        <v>1996</v>
      </c>
      <c r="D138" s="14" t="s">
        <v>858</v>
      </c>
      <c r="E138" s="20"/>
      <c r="F138" s="20"/>
      <c r="G138" s="20"/>
      <c r="H138" s="20">
        <v>1</v>
      </c>
      <c r="I138" s="20"/>
      <c r="J138" s="20"/>
      <c r="K138" s="20"/>
      <c r="L138" s="20"/>
      <c r="M138" s="20"/>
      <c r="N138" s="20"/>
      <c r="O138" s="20"/>
      <c r="P138" s="29">
        <v>1</v>
      </c>
      <c r="Q138" s="162"/>
    </row>
    <row r="139" spans="1:17" ht="13.5" thickBot="1">
      <c r="A139" s="116">
        <v>136</v>
      </c>
      <c r="B139" s="135" t="s">
        <v>863</v>
      </c>
      <c r="C139" s="126">
        <v>1998</v>
      </c>
      <c r="D139" s="14" t="s">
        <v>1694</v>
      </c>
      <c r="E139" s="20"/>
      <c r="F139" s="20"/>
      <c r="G139" s="20"/>
      <c r="H139" s="20">
        <v>1</v>
      </c>
      <c r="I139" s="20"/>
      <c r="J139" s="20"/>
      <c r="K139" s="20"/>
      <c r="L139" s="20"/>
      <c r="M139" s="20"/>
      <c r="N139" s="20"/>
      <c r="O139" s="20"/>
      <c r="P139" s="29">
        <v>1</v>
      </c>
      <c r="Q139" s="162"/>
    </row>
    <row r="140" spans="1:17" ht="13.5" thickBot="1">
      <c r="A140" s="116">
        <v>137</v>
      </c>
      <c r="B140" s="135" t="s">
        <v>864</v>
      </c>
      <c r="C140" s="126">
        <v>1998</v>
      </c>
      <c r="D140" s="14" t="s">
        <v>1694</v>
      </c>
      <c r="E140" s="20"/>
      <c r="F140" s="20"/>
      <c r="G140" s="20"/>
      <c r="H140" s="20">
        <v>1</v>
      </c>
      <c r="I140" s="20"/>
      <c r="J140" s="20"/>
      <c r="K140" s="20"/>
      <c r="L140" s="20"/>
      <c r="M140" s="20"/>
      <c r="N140" s="20"/>
      <c r="O140" s="20"/>
      <c r="P140" s="29">
        <v>1</v>
      </c>
      <c r="Q140" s="162"/>
    </row>
    <row r="141" spans="1:17" ht="13.5" thickBot="1">
      <c r="A141" s="116">
        <v>138</v>
      </c>
      <c r="B141" s="135" t="s">
        <v>865</v>
      </c>
      <c r="C141" s="126">
        <v>1998</v>
      </c>
      <c r="D141" s="14" t="s">
        <v>1694</v>
      </c>
      <c r="E141" s="20"/>
      <c r="F141" s="20"/>
      <c r="G141" s="20"/>
      <c r="H141" s="20">
        <v>1</v>
      </c>
      <c r="I141" s="20"/>
      <c r="J141" s="20"/>
      <c r="K141" s="20"/>
      <c r="L141" s="20"/>
      <c r="M141" s="20"/>
      <c r="N141" s="20"/>
      <c r="O141" s="20"/>
      <c r="P141" s="29">
        <v>1</v>
      </c>
      <c r="Q141" s="162"/>
    </row>
    <row r="142" spans="1:17" ht="13.5" thickBot="1">
      <c r="A142" s="116">
        <v>139</v>
      </c>
      <c r="B142" s="135" t="s">
        <v>866</v>
      </c>
      <c r="C142" s="126">
        <v>1998</v>
      </c>
      <c r="D142" s="14" t="s">
        <v>1694</v>
      </c>
      <c r="E142" s="20"/>
      <c r="F142" s="20"/>
      <c r="G142" s="20"/>
      <c r="H142" s="20">
        <v>1</v>
      </c>
      <c r="I142" s="20"/>
      <c r="J142" s="20"/>
      <c r="K142" s="20"/>
      <c r="L142" s="20"/>
      <c r="M142" s="20"/>
      <c r="N142" s="20"/>
      <c r="O142" s="20"/>
      <c r="P142" s="29">
        <v>1</v>
      </c>
      <c r="Q142" s="162"/>
    </row>
    <row r="143" spans="1:17" ht="13.5" thickBot="1">
      <c r="A143" s="116">
        <v>140</v>
      </c>
      <c r="B143" s="135" t="s">
        <v>867</v>
      </c>
      <c r="C143" s="126">
        <v>1998</v>
      </c>
      <c r="D143" s="14" t="s">
        <v>1694</v>
      </c>
      <c r="E143" s="20"/>
      <c r="F143" s="20"/>
      <c r="G143" s="20"/>
      <c r="H143" s="20">
        <v>1</v>
      </c>
      <c r="I143" s="20"/>
      <c r="J143" s="20"/>
      <c r="K143" s="20"/>
      <c r="L143" s="20"/>
      <c r="M143" s="20"/>
      <c r="N143" s="20"/>
      <c r="O143" s="20"/>
      <c r="P143" s="29">
        <v>1</v>
      </c>
      <c r="Q143" s="162"/>
    </row>
    <row r="144" spans="1:17" ht="13.5" thickBot="1">
      <c r="A144" s="116">
        <v>141</v>
      </c>
      <c r="B144" s="135" t="s">
        <v>868</v>
      </c>
      <c r="C144" s="126">
        <v>1998</v>
      </c>
      <c r="D144" s="14" t="s">
        <v>1694</v>
      </c>
      <c r="E144" s="20"/>
      <c r="F144" s="20"/>
      <c r="G144" s="20"/>
      <c r="H144" s="20">
        <v>1</v>
      </c>
      <c r="I144" s="20"/>
      <c r="J144" s="20"/>
      <c r="K144" s="20"/>
      <c r="L144" s="20"/>
      <c r="M144" s="20"/>
      <c r="N144" s="20"/>
      <c r="O144" s="20"/>
      <c r="P144" s="29">
        <v>1</v>
      </c>
      <c r="Q144" s="162"/>
    </row>
    <row r="145" spans="1:17" ht="13.5" thickBot="1">
      <c r="A145" s="116">
        <v>142</v>
      </c>
      <c r="B145" s="135" t="s">
        <v>958</v>
      </c>
      <c r="C145" s="126"/>
      <c r="D145" s="14" t="s">
        <v>638</v>
      </c>
      <c r="E145" s="20"/>
      <c r="F145" s="20"/>
      <c r="G145" s="20"/>
      <c r="H145" s="20"/>
      <c r="I145" s="20"/>
      <c r="J145" s="20"/>
      <c r="K145" s="20">
        <v>1</v>
      </c>
      <c r="L145" s="20"/>
      <c r="M145" s="20"/>
      <c r="N145" s="20"/>
      <c r="O145" s="20"/>
      <c r="P145" s="29">
        <v>1</v>
      </c>
      <c r="Q145" s="162"/>
    </row>
    <row r="146" spans="1:17" ht="13.5" thickBot="1">
      <c r="A146" s="116">
        <v>143</v>
      </c>
      <c r="B146" s="135" t="s">
        <v>959</v>
      </c>
      <c r="C146" s="126"/>
      <c r="D146" s="14" t="s">
        <v>638</v>
      </c>
      <c r="E146" s="20"/>
      <c r="F146" s="20"/>
      <c r="G146" s="20"/>
      <c r="H146" s="20"/>
      <c r="I146" s="20"/>
      <c r="J146" s="20"/>
      <c r="K146" s="20">
        <v>1</v>
      </c>
      <c r="L146" s="20"/>
      <c r="M146" s="20"/>
      <c r="N146" s="20"/>
      <c r="O146" s="20"/>
      <c r="P146" s="29">
        <v>1</v>
      </c>
      <c r="Q146" s="162"/>
    </row>
    <row r="147" spans="1:17" ht="13.5" thickBot="1">
      <c r="A147" s="118">
        <v>144</v>
      </c>
      <c r="B147" s="135" t="s">
        <v>960</v>
      </c>
      <c r="C147" s="126"/>
      <c r="D147" s="14" t="s">
        <v>638</v>
      </c>
      <c r="E147" s="20"/>
      <c r="F147" s="20"/>
      <c r="G147" s="20"/>
      <c r="H147" s="20"/>
      <c r="I147" s="20"/>
      <c r="J147" s="20"/>
      <c r="K147" s="20">
        <v>1</v>
      </c>
      <c r="L147" s="20"/>
      <c r="M147" s="20"/>
      <c r="N147" s="20"/>
      <c r="O147" s="20"/>
      <c r="P147" s="29">
        <v>1</v>
      </c>
      <c r="Q147" s="162"/>
    </row>
    <row r="148" spans="1:17" ht="13.5" thickBot="1">
      <c r="A148" s="118">
        <v>145</v>
      </c>
      <c r="B148" s="135" t="s">
        <v>1102</v>
      </c>
      <c r="C148" s="126"/>
      <c r="D148" s="14" t="s">
        <v>1103</v>
      </c>
      <c r="E148" s="20"/>
      <c r="F148" s="20"/>
      <c r="G148" s="20"/>
      <c r="H148" s="20"/>
      <c r="I148" s="20"/>
      <c r="J148" s="20"/>
      <c r="K148" s="20"/>
      <c r="L148" s="20"/>
      <c r="M148" s="20"/>
      <c r="N148" s="20">
        <v>1</v>
      </c>
      <c r="O148" s="20"/>
      <c r="P148" s="29">
        <v>1</v>
      </c>
      <c r="Q148" s="162"/>
    </row>
    <row r="149" spans="1:17" ht="13.5" thickBot="1">
      <c r="A149" s="118">
        <v>146</v>
      </c>
      <c r="B149" s="135" t="s">
        <v>1104</v>
      </c>
      <c r="C149" s="20"/>
      <c r="D149" s="14" t="s">
        <v>1103</v>
      </c>
      <c r="E149" s="20"/>
      <c r="F149" s="20"/>
      <c r="G149" s="20"/>
      <c r="H149" s="20"/>
      <c r="I149" s="20"/>
      <c r="J149" s="20"/>
      <c r="K149" s="20"/>
      <c r="L149" s="20"/>
      <c r="M149" s="20"/>
      <c r="N149" s="20">
        <v>1</v>
      </c>
      <c r="O149" s="20"/>
      <c r="P149" s="29">
        <v>1</v>
      </c>
      <c r="Q149" s="162"/>
    </row>
    <row r="150" spans="1:17" ht="26.25" thickBot="1">
      <c r="A150" s="118">
        <v>147</v>
      </c>
      <c r="B150" s="135" t="s">
        <v>1105</v>
      </c>
      <c r="C150" s="20"/>
      <c r="D150" s="14" t="s">
        <v>1103</v>
      </c>
      <c r="E150" s="20"/>
      <c r="F150" s="20"/>
      <c r="G150" s="20"/>
      <c r="H150" s="20"/>
      <c r="I150" s="20"/>
      <c r="J150" s="20"/>
      <c r="K150" s="20"/>
      <c r="L150" s="20"/>
      <c r="M150" s="20"/>
      <c r="N150" s="20">
        <v>1</v>
      </c>
      <c r="O150" s="20"/>
      <c r="P150" s="125">
        <v>1</v>
      </c>
      <c r="Q150" s="162"/>
    </row>
    <row r="151" spans="1:17" ht="13.5" thickBot="1">
      <c r="A151" s="118">
        <v>148</v>
      </c>
      <c r="B151" s="135" t="s">
        <v>1106</v>
      </c>
      <c r="C151" s="20"/>
      <c r="D151" s="14" t="s">
        <v>1103</v>
      </c>
      <c r="E151" s="20"/>
      <c r="F151" s="20"/>
      <c r="G151" s="20"/>
      <c r="H151" s="20"/>
      <c r="I151" s="20"/>
      <c r="J151" s="20"/>
      <c r="K151" s="20"/>
      <c r="L151" s="20"/>
      <c r="M151" s="20"/>
      <c r="N151" s="20">
        <v>1</v>
      </c>
      <c r="O151" s="20"/>
      <c r="P151" s="125">
        <v>1</v>
      </c>
      <c r="Q151" s="162"/>
    </row>
    <row r="152" spans="1:17" ht="13.5" thickBot="1">
      <c r="A152" s="118">
        <v>149</v>
      </c>
      <c r="B152" s="135" t="s">
        <v>1107</v>
      </c>
      <c r="C152" s="20"/>
      <c r="D152" s="14" t="s">
        <v>1103</v>
      </c>
      <c r="E152" s="20"/>
      <c r="F152" s="20"/>
      <c r="G152" s="20"/>
      <c r="H152" s="20"/>
      <c r="I152" s="20"/>
      <c r="J152" s="20"/>
      <c r="K152" s="20"/>
      <c r="L152" s="20"/>
      <c r="M152" s="20"/>
      <c r="N152" s="20">
        <v>1</v>
      </c>
      <c r="O152" s="20"/>
      <c r="P152" s="125">
        <v>1</v>
      </c>
      <c r="Q152" s="162"/>
    </row>
    <row r="153" spans="1:17" ht="13.5" thickBot="1">
      <c r="A153" s="118">
        <v>150</v>
      </c>
      <c r="B153" s="135" t="s">
        <v>1108</v>
      </c>
      <c r="C153" s="20"/>
      <c r="D153" s="14" t="s">
        <v>1103</v>
      </c>
      <c r="E153" s="20"/>
      <c r="F153" s="20"/>
      <c r="G153" s="20"/>
      <c r="H153" s="20"/>
      <c r="I153" s="20"/>
      <c r="J153" s="20"/>
      <c r="K153" s="20"/>
      <c r="L153" s="20"/>
      <c r="M153" s="20"/>
      <c r="N153" s="20">
        <v>1</v>
      </c>
      <c r="O153" s="20"/>
      <c r="P153" s="125">
        <v>1</v>
      </c>
      <c r="Q153" s="162"/>
    </row>
    <row r="154" spans="1:17" ht="26.25" thickBot="1">
      <c r="A154" s="118">
        <v>151</v>
      </c>
      <c r="B154" s="135" t="s">
        <v>18</v>
      </c>
      <c r="C154" s="20"/>
      <c r="D154" s="14" t="s">
        <v>1103</v>
      </c>
      <c r="E154" s="20"/>
      <c r="F154" s="20"/>
      <c r="G154" s="20"/>
      <c r="H154" s="20"/>
      <c r="I154" s="20"/>
      <c r="J154" s="20"/>
      <c r="K154" s="20"/>
      <c r="L154" s="20"/>
      <c r="M154" s="20"/>
      <c r="N154" s="20">
        <v>1</v>
      </c>
      <c r="O154" s="20"/>
      <c r="P154" s="125">
        <v>1</v>
      </c>
      <c r="Q154" s="162"/>
    </row>
    <row r="155" spans="1:17" ht="13.5" thickBot="1">
      <c r="A155" s="118">
        <v>152</v>
      </c>
      <c r="B155" s="135" t="s">
        <v>1109</v>
      </c>
      <c r="C155" s="20"/>
      <c r="D155" s="14" t="s">
        <v>1103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>
        <v>1</v>
      </c>
      <c r="O155" s="20"/>
      <c r="P155" s="125">
        <v>1</v>
      </c>
      <c r="Q155" s="162"/>
    </row>
    <row r="156" spans="1:17" ht="13.5" thickBot="1">
      <c r="A156" s="118">
        <v>153</v>
      </c>
      <c r="B156" s="135" t="s">
        <v>1179</v>
      </c>
      <c r="C156" s="20"/>
      <c r="D156" s="14" t="s">
        <v>1163</v>
      </c>
      <c r="E156" s="20"/>
      <c r="F156" s="20"/>
      <c r="G156" s="20"/>
      <c r="H156" s="20"/>
      <c r="I156" s="20"/>
      <c r="J156" s="20"/>
      <c r="K156" s="20"/>
      <c r="L156" s="20"/>
      <c r="M156" s="20"/>
      <c r="N156" s="20">
        <v>1</v>
      </c>
      <c r="O156" s="20"/>
      <c r="P156" s="125">
        <f>SUM(M156:O156)</f>
        <v>1</v>
      </c>
      <c r="Q156" s="162"/>
    </row>
    <row r="157" spans="1:17" ht="13.5" thickBot="1">
      <c r="A157" s="118">
        <v>154</v>
      </c>
      <c r="B157" s="135" t="s">
        <v>1180</v>
      </c>
      <c r="C157" s="20"/>
      <c r="D157" s="14" t="s">
        <v>1161</v>
      </c>
      <c r="E157" s="20"/>
      <c r="F157" s="20"/>
      <c r="G157" s="20"/>
      <c r="H157" s="20"/>
      <c r="I157" s="20"/>
      <c r="J157" s="20"/>
      <c r="K157" s="20"/>
      <c r="L157" s="20"/>
      <c r="M157" s="20"/>
      <c r="N157" s="20">
        <v>1</v>
      </c>
      <c r="O157" s="20"/>
      <c r="P157" s="125">
        <v>1</v>
      </c>
      <c r="Q157" s="162"/>
    </row>
    <row r="158" spans="1:17" ht="13.5" thickBot="1">
      <c r="A158" s="118">
        <v>155</v>
      </c>
      <c r="B158" s="135" t="s">
        <v>1181</v>
      </c>
      <c r="C158" s="20"/>
      <c r="D158" s="14" t="s">
        <v>1597</v>
      </c>
      <c r="E158" s="20"/>
      <c r="F158" s="20"/>
      <c r="G158" s="20"/>
      <c r="H158" s="20"/>
      <c r="I158" s="20"/>
      <c r="J158" s="20"/>
      <c r="K158" s="20"/>
      <c r="L158" s="20"/>
      <c r="M158" s="20"/>
      <c r="N158" s="20">
        <v>1</v>
      </c>
      <c r="O158" s="20"/>
      <c r="P158" s="125">
        <v>1</v>
      </c>
      <c r="Q158" s="162"/>
    </row>
    <row r="159" spans="1:17" ht="13.5" thickBot="1">
      <c r="A159" s="118">
        <v>156</v>
      </c>
      <c r="B159" s="135" t="s">
        <v>1182</v>
      </c>
      <c r="C159" s="20"/>
      <c r="D159" s="14" t="s">
        <v>1166</v>
      </c>
      <c r="E159" s="20"/>
      <c r="F159" s="20"/>
      <c r="G159" s="20"/>
      <c r="H159" s="20"/>
      <c r="I159" s="20"/>
      <c r="J159" s="20"/>
      <c r="K159" s="20"/>
      <c r="L159" s="20"/>
      <c r="M159" s="20"/>
      <c r="N159" s="20">
        <v>1</v>
      </c>
      <c r="O159" s="20"/>
      <c r="P159" s="125">
        <v>1</v>
      </c>
      <c r="Q159" s="162"/>
    </row>
    <row r="160" spans="1:17" ht="13.5" thickBot="1">
      <c r="A160" s="118">
        <v>157</v>
      </c>
      <c r="B160" s="135" t="s">
        <v>1183</v>
      </c>
      <c r="C160" s="20"/>
      <c r="D160" s="14" t="s">
        <v>1166</v>
      </c>
      <c r="E160" s="20"/>
      <c r="F160" s="20"/>
      <c r="G160" s="20"/>
      <c r="H160" s="20"/>
      <c r="I160" s="20"/>
      <c r="J160" s="20"/>
      <c r="K160" s="20"/>
      <c r="L160" s="20"/>
      <c r="M160" s="20"/>
      <c r="N160" s="20">
        <v>1</v>
      </c>
      <c r="O160" s="20"/>
      <c r="P160" s="125">
        <v>1</v>
      </c>
      <c r="Q160" s="162"/>
    </row>
    <row r="161" spans="1:17" ht="13.5" thickBot="1">
      <c r="A161" s="118">
        <v>158</v>
      </c>
      <c r="B161" s="135" t="s">
        <v>1185</v>
      </c>
      <c r="C161" s="20"/>
      <c r="D161" s="14" t="s">
        <v>1707</v>
      </c>
      <c r="E161" s="20"/>
      <c r="F161" s="20"/>
      <c r="G161" s="20"/>
      <c r="H161" s="20"/>
      <c r="I161" s="20"/>
      <c r="J161" s="20"/>
      <c r="K161" s="20"/>
      <c r="L161" s="20"/>
      <c r="M161" s="20"/>
      <c r="N161" s="20">
        <v>1</v>
      </c>
      <c r="O161" s="20"/>
      <c r="P161" s="125">
        <v>1</v>
      </c>
      <c r="Q161" s="162"/>
    </row>
    <row r="162" spans="1:17" ht="13.5" thickBot="1">
      <c r="A162" s="118">
        <v>159</v>
      </c>
      <c r="B162" s="135" t="s">
        <v>1186</v>
      </c>
      <c r="C162" s="20"/>
      <c r="D162" s="14" t="s">
        <v>1166</v>
      </c>
      <c r="E162" s="20"/>
      <c r="F162" s="20"/>
      <c r="G162" s="20"/>
      <c r="H162" s="20"/>
      <c r="I162" s="20"/>
      <c r="J162" s="20"/>
      <c r="K162" s="20"/>
      <c r="L162" s="20"/>
      <c r="M162" s="20"/>
      <c r="N162" s="20">
        <v>1</v>
      </c>
      <c r="O162" s="20"/>
      <c r="P162" s="125">
        <v>1</v>
      </c>
      <c r="Q162" s="162"/>
    </row>
    <row r="163" spans="1:17" ht="13.5" thickBot="1">
      <c r="A163" s="118">
        <v>160</v>
      </c>
      <c r="B163" s="135" t="s">
        <v>1187</v>
      </c>
      <c r="C163" s="20"/>
      <c r="D163" s="14" t="s">
        <v>1707</v>
      </c>
      <c r="E163" s="20"/>
      <c r="F163" s="20"/>
      <c r="G163" s="20"/>
      <c r="H163" s="20"/>
      <c r="I163" s="20"/>
      <c r="J163" s="20"/>
      <c r="K163" s="20"/>
      <c r="L163" s="20"/>
      <c r="M163" s="20"/>
      <c r="N163" s="20">
        <v>1</v>
      </c>
      <c r="O163" s="20"/>
      <c r="P163" s="125">
        <v>1</v>
      </c>
      <c r="Q163" s="162"/>
    </row>
    <row r="164" spans="1:17" ht="26.25" thickBot="1">
      <c r="A164" s="118">
        <v>161</v>
      </c>
      <c r="B164" s="135" t="s">
        <v>1288</v>
      </c>
      <c r="C164" s="20">
        <v>1998</v>
      </c>
      <c r="D164" s="14" t="s">
        <v>1289</v>
      </c>
      <c r="E164" s="20"/>
      <c r="F164" s="20"/>
      <c r="G164" s="20"/>
      <c r="H164" s="20"/>
      <c r="I164" s="20"/>
      <c r="J164" s="20"/>
      <c r="K164" s="20"/>
      <c r="L164" s="20">
        <v>1</v>
      </c>
      <c r="M164" s="20"/>
      <c r="N164" s="20"/>
      <c r="O164" s="20"/>
      <c r="P164" s="125">
        <v>1</v>
      </c>
      <c r="Q164" s="162"/>
    </row>
    <row r="165" spans="1:17" ht="13.5" thickBot="1">
      <c r="A165" s="118">
        <v>162</v>
      </c>
      <c r="B165" s="135" t="s">
        <v>1290</v>
      </c>
      <c r="C165" s="20">
        <v>1998</v>
      </c>
      <c r="D165" s="14" t="s">
        <v>1616</v>
      </c>
      <c r="E165" s="20"/>
      <c r="F165" s="20"/>
      <c r="G165" s="20"/>
      <c r="H165" s="20"/>
      <c r="I165" s="20"/>
      <c r="J165" s="20"/>
      <c r="K165" s="20"/>
      <c r="L165" s="20">
        <v>1</v>
      </c>
      <c r="M165" s="20"/>
      <c r="N165" s="20"/>
      <c r="O165" s="20"/>
      <c r="P165" s="125">
        <v>1</v>
      </c>
      <c r="Q165" s="162"/>
    </row>
    <row r="166" spans="1:17" ht="13.5" thickBot="1">
      <c r="A166" s="118">
        <v>163</v>
      </c>
      <c r="B166" s="135" t="s">
        <v>1291</v>
      </c>
      <c r="C166" s="20">
        <v>1998</v>
      </c>
      <c r="D166" s="14" t="s">
        <v>1528</v>
      </c>
      <c r="E166" s="20"/>
      <c r="F166" s="20"/>
      <c r="G166" s="20"/>
      <c r="H166" s="20"/>
      <c r="I166" s="20"/>
      <c r="J166" s="20"/>
      <c r="K166" s="20"/>
      <c r="L166" s="20">
        <v>1</v>
      </c>
      <c r="M166" s="20"/>
      <c r="N166" s="20"/>
      <c r="O166" s="20"/>
      <c r="P166" s="125">
        <v>1</v>
      </c>
      <c r="Q166" s="162"/>
    </row>
    <row r="167" spans="1:17" ht="13.5" thickBot="1">
      <c r="A167" s="118">
        <v>164</v>
      </c>
      <c r="B167" s="135" t="s">
        <v>1292</v>
      </c>
      <c r="C167" s="20">
        <v>1997</v>
      </c>
      <c r="D167" s="14" t="s">
        <v>1528</v>
      </c>
      <c r="E167" s="20"/>
      <c r="F167" s="20"/>
      <c r="G167" s="20"/>
      <c r="H167" s="20"/>
      <c r="I167" s="20"/>
      <c r="J167" s="20"/>
      <c r="K167" s="20"/>
      <c r="L167" s="20">
        <v>1</v>
      </c>
      <c r="M167" s="20"/>
      <c r="N167" s="20"/>
      <c r="O167" s="20"/>
      <c r="P167" s="125">
        <v>1</v>
      </c>
      <c r="Q167" s="162"/>
    </row>
    <row r="168" spans="1:17">
      <c r="A168" s="106" t="s">
        <v>453</v>
      </c>
    </row>
    <row r="169" spans="1:17">
      <c r="A169" s="106" t="s">
        <v>453</v>
      </c>
    </row>
    <row r="170" spans="1:17">
      <c r="A170" s="106" t="s">
        <v>453</v>
      </c>
    </row>
  </sheetData>
  <sheetProtection selectLockedCells="1" selectUnlockedCells="1"/>
  <sortState ref="B6:Q14">
    <sortCondition descending="1" ref="Q5"/>
  </sortState>
  <mergeCells count="16">
    <mergeCell ref="P2:P3"/>
    <mergeCell ref="L2:L3"/>
    <mergeCell ref="Q2:Q3"/>
    <mergeCell ref="A1:M1"/>
    <mergeCell ref="A2:A3"/>
    <mergeCell ref="B2:B3"/>
    <mergeCell ref="C2:C3"/>
    <mergeCell ref="D2:D3"/>
    <mergeCell ref="E2:E3"/>
    <mergeCell ref="H2:H3"/>
    <mergeCell ref="N2:N3"/>
    <mergeCell ref="O2:O3"/>
    <mergeCell ref="I2:I3"/>
    <mergeCell ref="J2:J3"/>
    <mergeCell ref="K2:K3"/>
    <mergeCell ref="M2:M3"/>
  </mergeCells>
  <phoneticPr fontId="18" type="noConversion"/>
  <pageMargins left="0.75" right="0.24" top="1" bottom="1" header="0.51180555555555551" footer="0.51180555555555551"/>
  <pageSetup paperSize="9" firstPageNumber="0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R67"/>
  <sheetViews>
    <sheetView workbookViewId="0">
      <selection activeCell="R12" sqref="R12"/>
    </sheetView>
  </sheetViews>
  <sheetFormatPr defaultRowHeight="12.75"/>
  <cols>
    <col min="2" max="2" width="20.7109375" customWidth="1"/>
    <col min="4" max="4" width="13.7109375" customWidth="1"/>
    <col min="5" max="15" width="6.28515625" style="36" customWidth="1"/>
    <col min="16" max="16" width="6.28515625" style="27" customWidth="1"/>
  </cols>
  <sheetData>
    <row r="1" spans="1:18" ht="69" customHeight="1" thickBot="1">
      <c r="A1" s="190" t="s">
        <v>23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8" ht="19.5" customHeight="1" thickBot="1">
      <c r="A2" s="181" t="s">
        <v>1513</v>
      </c>
      <c r="B2" s="182" t="s">
        <v>1514</v>
      </c>
      <c r="C2" s="207" t="s">
        <v>1515</v>
      </c>
      <c r="D2" s="214" t="s">
        <v>24</v>
      </c>
      <c r="E2" s="184" t="s">
        <v>25</v>
      </c>
      <c r="F2" s="1">
        <v>29</v>
      </c>
      <c r="G2" s="1">
        <v>22</v>
      </c>
      <c r="H2" s="184" t="s">
        <v>26</v>
      </c>
      <c r="I2" s="184" t="s">
        <v>423</v>
      </c>
      <c r="J2" s="184" t="s">
        <v>654</v>
      </c>
      <c r="K2" s="184" t="s">
        <v>950</v>
      </c>
      <c r="L2" s="184" t="s">
        <v>1076</v>
      </c>
      <c r="M2" s="1"/>
      <c r="N2" s="1">
        <v>1</v>
      </c>
      <c r="O2" s="1">
        <v>3</v>
      </c>
      <c r="P2" s="183" t="s">
        <v>1661</v>
      </c>
      <c r="Q2" s="191" t="s">
        <v>1511</v>
      </c>
    </row>
    <row r="3" spans="1:18" ht="13.5" thickBot="1">
      <c r="A3" s="181"/>
      <c r="B3" s="182"/>
      <c r="C3" s="207"/>
      <c r="D3" s="214"/>
      <c r="E3" s="184"/>
      <c r="F3" s="1" t="s">
        <v>2063</v>
      </c>
      <c r="G3" s="1" t="s">
        <v>2063</v>
      </c>
      <c r="H3" s="184"/>
      <c r="I3" s="184"/>
      <c r="J3" s="184"/>
      <c r="K3" s="184"/>
      <c r="L3" s="184"/>
      <c r="M3" s="1" t="s">
        <v>1136</v>
      </c>
      <c r="N3" s="1" t="s">
        <v>27</v>
      </c>
      <c r="O3" s="1" t="s">
        <v>27</v>
      </c>
      <c r="P3" s="183"/>
      <c r="Q3" s="192"/>
    </row>
    <row r="4" spans="1:18" ht="26.25" thickBot="1">
      <c r="A4" s="116">
        <v>1</v>
      </c>
      <c r="B4" s="116" t="s">
        <v>28</v>
      </c>
      <c r="C4" s="48">
        <v>1993</v>
      </c>
      <c r="D4" s="2" t="s">
        <v>29</v>
      </c>
      <c r="E4" s="168">
        <v>16</v>
      </c>
      <c r="F4" s="2"/>
      <c r="G4" s="168">
        <v>16</v>
      </c>
      <c r="H4" s="168">
        <v>15</v>
      </c>
      <c r="I4" s="168">
        <v>15</v>
      </c>
      <c r="J4" s="2">
        <v>14</v>
      </c>
      <c r="K4" s="2">
        <v>15</v>
      </c>
      <c r="L4" s="168">
        <v>16</v>
      </c>
      <c r="M4" s="168">
        <v>16</v>
      </c>
      <c r="N4" s="2"/>
      <c r="O4" s="2"/>
      <c r="P4" s="29">
        <f t="shared" ref="P4:P14" si="0">SUM(E4:O4)</f>
        <v>123</v>
      </c>
      <c r="Q4" s="162">
        <v>94</v>
      </c>
    </row>
    <row r="5" spans="1:18" ht="39" thickBot="1">
      <c r="A5" s="116">
        <v>2</v>
      </c>
      <c r="B5" s="116" t="s">
        <v>34</v>
      </c>
      <c r="C5" s="48">
        <v>1990</v>
      </c>
      <c r="D5" s="2" t="s">
        <v>35</v>
      </c>
      <c r="E5" s="2"/>
      <c r="F5" s="168">
        <v>15</v>
      </c>
      <c r="G5" s="168">
        <v>15</v>
      </c>
      <c r="H5" s="168"/>
      <c r="I5" s="168">
        <v>13</v>
      </c>
      <c r="J5" s="2">
        <v>12</v>
      </c>
      <c r="K5" s="168">
        <v>14</v>
      </c>
      <c r="L5" s="168">
        <v>15</v>
      </c>
      <c r="M5" s="168"/>
      <c r="N5" s="168"/>
      <c r="O5" s="168">
        <v>15</v>
      </c>
      <c r="P5" s="29">
        <f t="shared" si="0"/>
        <v>99</v>
      </c>
      <c r="Q5" s="162">
        <v>87</v>
      </c>
      <c r="R5" s="33">
        <f>COUNTIF(E4:O61,"&gt;0")</f>
        <v>108</v>
      </c>
    </row>
    <row r="6" spans="1:18" ht="26.25" thickBot="1">
      <c r="A6" s="116">
        <v>3</v>
      </c>
      <c r="B6" s="116" t="s">
        <v>30</v>
      </c>
      <c r="C6" s="48">
        <v>1984</v>
      </c>
      <c r="D6" s="2" t="s">
        <v>31</v>
      </c>
      <c r="E6" s="168">
        <v>15</v>
      </c>
      <c r="F6" s="168"/>
      <c r="G6" s="168">
        <v>11</v>
      </c>
      <c r="H6" s="168">
        <v>11</v>
      </c>
      <c r="I6" s="2"/>
      <c r="J6" s="2">
        <v>10</v>
      </c>
      <c r="K6" s="2"/>
      <c r="L6" s="168">
        <v>14</v>
      </c>
      <c r="M6" s="168"/>
      <c r="N6" s="168">
        <v>15</v>
      </c>
      <c r="O6" s="168">
        <v>14</v>
      </c>
      <c r="P6" s="29">
        <f t="shared" si="0"/>
        <v>90</v>
      </c>
      <c r="Q6" s="162">
        <v>80</v>
      </c>
    </row>
    <row r="7" spans="1:18" ht="26.25" thickBot="1">
      <c r="A7" s="116">
        <v>4</v>
      </c>
      <c r="B7" s="135" t="s">
        <v>36</v>
      </c>
      <c r="C7" s="54"/>
      <c r="D7" s="14" t="s">
        <v>29</v>
      </c>
      <c r="E7" s="20"/>
      <c r="F7" s="125">
        <v>13</v>
      </c>
      <c r="G7" s="125">
        <v>14</v>
      </c>
      <c r="H7" s="125">
        <v>12</v>
      </c>
      <c r="I7" s="125">
        <v>14</v>
      </c>
      <c r="J7" s="125">
        <v>13</v>
      </c>
      <c r="K7" s="125">
        <v>13</v>
      </c>
      <c r="L7" s="20"/>
      <c r="M7" s="20"/>
      <c r="N7" s="20"/>
      <c r="O7" s="20"/>
      <c r="P7" s="29">
        <f t="shared" si="0"/>
        <v>79</v>
      </c>
      <c r="Q7" s="162">
        <v>79</v>
      </c>
    </row>
    <row r="8" spans="1:18" ht="26.25" thickBot="1">
      <c r="A8" s="116">
        <v>5</v>
      </c>
      <c r="B8" s="116" t="s">
        <v>37</v>
      </c>
      <c r="C8" s="48"/>
      <c r="D8" s="2" t="s">
        <v>29</v>
      </c>
      <c r="E8" s="2"/>
      <c r="F8" s="168">
        <v>12</v>
      </c>
      <c r="G8" s="168">
        <v>13</v>
      </c>
      <c r="H8" s="168"/>
      <c r="I8" s="168">
        <v>12</v>
      </c>
      <c r="J8" s="2">
        <v>11</v>
      </c>
      <c r="K8" s="168">
        <v>12</v>
      </c>
      <c r="L8" s="2"/>
      <c r="M8" s="2"/>
      <c r="N8" s="168">
        <v>16</v>
      </c>
      <c r="O8" s="168">
        <v>13</v>
      </c>
      <c r="P8" s="29">
        <f t="shared" si="0"/>
        <v>89</v>
      </c>
      <c r="Q8" s="162">
        <v>78</v>
      </c>
    </row>
    <row r="9" spans="1:18" ht="13.5" thickBot="1">
      <c r="A9" s="116">
        <v>6</v>
      </c>
      <c r="B9" s="116" t="s">
        <v>38</v>
      </c>
      <c r="C9" s="48"/>
      <c r="D9" s="2" t="s">
        <v>1556</v>
      </c>
      <c r="E9" s="2"/>
      <c r="F9" s="168">
        <v>11</v>
      </c>
      <c r="G9" s="168">
        <v>8</v>
      </c>
      <c r="H9" s="168"/>
      <c r="I9" s="168">
        <v>8</v>
      </c>
      <c r="J9" s="168">
        <v>4</v>
      </c>
      <c r="K9" s="2">
        <v>11</v>
      </c>
      <c r="L9" s="2"/>
      <c r="M9" s="2"/>
      <c r="N9" s="2"/>
      <c r="O9" s="2"/>
      <c r="P9" s="29">
        <f t="shared" si="0"/>
        <v>42</v>
      </c>
      <c r="Q9" s="162">
        <v>42</v>
      </c>
    </row>
    <row r="10" spans="1:18" ht="13.5" thickBot="1">
      <c r="A10" s="116">
        <v>7</v>
      </c>
      <c r="B10" s="135" t="s">
        <v>39</v>
      </c>
      <c r="C10" s="54"/>
      <c r="D10" s="14" t="s">
        <v>1556</v>
      </c>
      <c r="E10" s="20"/>
      <c r="F10" s="125">
        <v>9</v>
      </c>
      <c r="G10" s="125">
        <v>9</v>
      </c>
      <c r="H10" s="125">
        <v>4</v>
      </c>
      <c r="I10" s="125"/>
      <c r="J10" s="125">
        <v>3</v>
      </c>
      <c r="K10" s="20"/>
      <c r="L10" s="20"/>
      <c r="M10" s="20"/>
      <c r="N10" s="20"/>
      <c r="O10" s="20"/>
      <c r="P10" s="29">
        <f t="shared" si="0"/>
        <v>25</v>
      </c>
      <c r="Q10" s="162">
        <v>25</v>
      </c>
    </row>
    <row r="11" spans="1:18" ht="13.5" thickBot="1">
      <c r="A11" s="116">
        <v>8</v>
      </c>
      <c r="B11" s="135" t="s">
        <v>42</v>
      </c>
      <c r="C11" s="54">
        <v>1974</v>
      </c>
      <c r="D11" s="14" t="s">
        <v>132</v>
      </c>
      <c r="E11" s="20"/>
      <c r="F11" s="20"/>
      <c r="G11" s="125">
        <v>7</v>
      </c>
      <c r="H11" s="125">
        <v>3</v>
      </c>
      <c r="I11" s="125"/>
      <c r="J11" s="125">
        <v>1</v>
      </c>
      <c r="K11" s="125"/>
      <c r="L11" s="125"/>
      <c r="M11" s="125"/>
      <c r="N11" s="125">
        <v>12</v>
      </c>
      <c r="O11" s="125">
        <v>1</v>
      </c>
      <c r="P11" s="29">
        <f t="shared" si="0"/>
        <v>24</v>
      </c>
      <c r="Q11" s="162">
        <v>24</v>
      </c>
    </row>
    <row r="12" spans="1:18" ht="26.25" thickBot="1">
      <c r="A12" s="116">
        <v>9</v>
      </c>
      <c r="B12" s="116" t="s">
        <v>32</v>
      </c>
      <c r="C12" s="48"/>
      <c r="D12" s="2" t="s">
        <v>29</v>
      </c>
      <c r="E12" s="2"/>
      <c r="F12" s="2">
        <v>16</v>
      </c>
      <c r="G12" s="2"/>
      <c r="H12" s="2">
        <v>16</v>
      </c>
      <c r="I12" s="2">
        <v>16</v>
      </c>
      <c r="J12" s="2"/>
      <c r="K12" s="2"/>
      <c r="L12" s="2"/>
      <c r="M12" s="2"/>
      <c r="N12" s="2"/>
      <c r="O12" s="2"/>
      <c r="P12" s="29">
        <f t="shared" si="0"/>
        <v>48</v>
      </c>
      <c r="Q12" s="162"/>
    </row>
    <row r="13" spans="1:18" ht="26.25" thickBot="1">
      <c r="A13" s="116">
        <v>10</v>
      </c>
      <c r="B13" s="116" t="s">
        <v>18</v>
      </c>
      <c r="C13" s="48"/>
      <c r="D13" s="2" t="s">
        <v>1597</v>
      </c>
      <c r="E13" s="2"/>
      <c r="F13" s="2">
        <v>10</v>
      </c>
      <c r="G13" s="2"/>
      <c r="H13" s="2"/>
      <c r="I13" s="2">
        <v>7</v>
      </c>
      <c r="J13" s="2"/>
      <c r="K13" s="2"/>
      <c r="L13" s="2"/>
      <c r="M13" s="2"/>
      <c r="N13" s="2">
        <v>14</v>
      </c>
      <c r="O13" s="2"/>
      <c r="P13" s="29">
        <f t="shared" si="0"/>
        <v>31</v>
      </c>
      <c r="Q13" s="162"/>
    </row>
    <row r="14" spans="1:18" ht="26.25" thickBot="1">
      <c r="A14" s="116">
        <v>11</v>
      </c>
      <c r="B14" s="116" t="s">
        <v>33</v>
      </c>
      <c r="C14" s="48"/>
      <c r="D14" s="2" t="s">
        <v>29</v>
      </c>
      <c r="E14" s="2"/>
      <c r="F14" s="2">
        <v>14</v>
      </c>
      <c r="G14" s="2">
        <v>12</v>
      </c>
      <c r="H14" s="2"/>
      <c r="I14" s="2"/>
      <c r="J14" s="2"/>
      <c r="K14" s="2"/>
      <c r="L14" s="2"/>
      <c r="M14" s="2"/>
      <c r="N14" s="2"/>
      <c r="O14" s="2"/>
      <c r="P14" s="29">
        <f t="shared" si="0"/>
        <v>26</v>
      </c>
      <c r="Q14" s="162"/>
    </row>
    <row r="15" spans="1:18" ht="13.5" thickBot="1">
      <c r="A15" s="116">
        <v>12</v>
      </c>
      <c r="B15" s="135" t="s">
        <v>732</v>
      </c>
      <c r="C15" s="54">
        <v>1975</v>
      </c>
      <c r="D15" s="14" t="s">
        <v>1618</v>
      </c>
      <c r="E15" s="20"/>
      <c r="F15" s="20"/>
      <c r="G15" s="20"/>
      <c r="H15" s="20"/>
      <c r="I15" s="20"/>
      <c r="J15" s="20">
        <v>2</v>
      </c>
      <c r="K15" s="20"/>
      <c r="L15" s="20">
        <v>13</v>
      </c>
      <c r="M15" s="20"/>
      <c r="N15" s="20"/>
      <c r="O15" s="20">
        <v>9</v>
      </c>
      <c r="P15" s="29">
        <v>24</v>
      </c>
      <c r="Q15" s="162"/>
    </row>
    <row r="16" spans="1:18" ht="26.25" thickBot="1">
      <c r="A16" s="116">
        <v>13</v>
      </c>
      <c r="B16" s="135" t="s">
        <v>424</v>
      </c>
      <c r="C16" s="54"/>
      <c r="D16" s="14" t="s">
        <v>29</v>
      </c>
      <c r="E16" s="20"/>
      <c r="F16" s="20"/>
      <c r="G16" s="20"/>
      <c r="H16" s="20"/>
      <c r="I16" s="20">
        <v>11</v>
      </c>
      <c r="J16" s="20"/>
      <c r="K16" s="20"/>
      <c r="L16" s="20"/>
      <c r="M16" s="20"/>
      <c r="N16" s="20"/>
      <c r="O16" s="20">
        <v>11</v>
      </c>
      <c r="P16" s="29">
        <f>SUM(E16:O16)</f>
        <v>22</v>
      </c>
      <c r="Q16" s="162"/>
    </row>
    <row r="17" spans="1:17" ht="26.25" thickBot="1">
      <c r="A17" s="116">
        <v>14</v>
      </c>
      <c r="B17" s="135" t="s">
        <v>54</v>
      </c>
      <c r="C17" s="54"/>
      <c r="D17" s="14" t="s">
        <v>506</v>
      </c>
      <c r="E17" s="20"/>
      <c r="F17" s="20"/>
      <c r="G17" s="20"/>
      <c r="H17" s="20">
        <v>6</v>
      </c>
      <c r="I17" s="20">
        <v>10</v>
      </c>
      <c r="J17" s="20"/>
      <c r="K17" s="20"/>
      <c r="L17" s="20"/>
      <c r="M17" s="20"/>
      <c r="N17" s="20"/>
      <c r="O17" s="20"/>
      <c r="P17" s="29">
        <f>SUM(E17:O17)</f>
        <v>16</v>
      </c>
      <c r="Q17" s="162"/>
    </row>
    <row r="18" spans="1:17" ht="39" thickBot="1">
      <c r="A18" s="116">
        <v>15</v>
      </c>
      <c r="B18" s="135" t="s">
        <v>613</v>
      </c>
      <c r="C18" s="54">
        <v>1990</v>
      </c>
      <c r="D18" s="14" t="s">
        <v>614</v>
      </c>
      <c r="E18" s="20"/>
      <c r="F18" s="20"/>
      <c r="G18" s="20"/>
      <c r="H18" s="20"/>
      <c r="I18" s="20"/>
      <c r="J18" s="20">
        <v>16</v>
      </c>
      <c r="K18" s="20"/>
      <c r="L18" s="20"/>
      <c r="M18" s="20"/>
      <c r="N18" s="20"/>
      <c r="O18" s="20"/>
      <c r="P18" s="29">
        <v>16</v>
      </c>
      <c r="Q18" s="162"/>
    </row>
    <row r="19" spans="1:17" ht="26.25" thickBot="1">
      <c r="A19" s="116">
        <v>16</v>
      </c>
      <c r="B19" s="135" t="s">
        <v>948</v>
      </c>
      <c r="C19" s="54">
        <v>1993</v>
      </c>
      <c r="D19" s="14" t="s">
        <v>949</v>
      </c>
      <c r="E19" s="20"/>
      <c r="F19" s="20"/>
      <c r="G19" s="20"/>
      <c r="H19" s="20"/>
      <c r="I19" s="20"/>
      <c r="J19" s="20"/>
      <c r="K19" s="20">
        <v>16</v>
      </c>
      <c r="L19" s="20"/>
      <c r="M19" s="20"/>
      <c r="N19" s="20"/>
      <c r="O19" s="20"/>
      <c r="P19" s="29">
        <v>16</v>
      </c>
      <c r="Q19" s="162"/>
    </row>
    <row r="20" spans="1:17" ht="13.5" thickBot="1">
      <c r="A20" s="116">
        <v>17</v>
      </c>
      <c r="B20" s="118" t="s">
        <v>1486</v>
      </c>
      <c r="C20" s="113">
        <v>1985</v>
      </c>
      <c r="D20" s="20" t="s">
        <v>1487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>
        <v>16</v>
      </c>
      <c r="P20" s="29">
        <f>SUM(E20:O20)</f>
        <v>16</v>
      </c>
      <c r="Q20" s="162"/>
    </row>
    <row r="21" spans="1:17" ht="13.5" thickBot="1">
      <c r="A21" s="116">
        <v>18</v>
      </c>
      <c r="B21" s="135" t="s">
        <v>615</v>
      </c>
      <c r="C21" s="54">
        <v>1988</v>
      </c>
      <c r="D21" s="14" t="s">
        <v>616</v>
      </c>
      <c r="E21" s="20"/>
      <c r="F21" s="20"/>
      <c r="G21" s="20"/>
      <c r="H21" s="20"/>
      <c r="I21" s="20"/>
      <c r="J21" s="20">
        <v>15</v>
      </c>
      <c r="K21" s="20"/>
      <c r="L21" s="20"/>
      <c r="M21" s="20"/>
      <c r="N21" s="20"/>
      <c r="O21" s="20"/>
      <c r="P21" s="29">
        <v>15</v>
      </c>
      <c r="Q21" s="162"/>
    </row>
    <row r="22" spans="1:17" ht="13.5" thickBot="1">
      <c r="A22" s="116">
        <v>19</v>
      </c>
      <c r="B22" s="135" t="s">
        <v>43</v>
      </c>
      <c r="C22" s="54"/>
      <c r="D22" s="14" t="s">
        <v>44</v>
      </c>
      <c r="E22" s="20"/>
      <c r="F22" s="20"/>
      <c r="G22" s="20"/>
      <c r="H22" s="20">
        <v>14</v>
      </c>
      <c r="I22" s="20"/>
      <c r="J22" s="20"/>
      <c r="K22" s="20"/>
      <c r="L22" s="20"/>
      <c r="M22" s="20"/>
      <c r="N22" s="20"/>
      <c r="O22" s="20"/>
      <c r="P22" s="29">
        <f>SUM(E22:O22)</f>
        <v>14</v>
      </c>
      <c r="Q22" s="162"/>
    </row>
    <row r="23" spans="1:17" ht="13.5" thickBot="1">
      <c r="A23" s="116">
        <v>20</v>
      </c>
      <c r="B23" s="135" t="s">
        <v>45</v>
      </c>
      <c r="C23" s="54"/>
      <c r="D23" s="14" t="s">
        <v>46</v>
      </c>
      <c r="E23" s="20"/>
      <c r="F23" s="20"/>
      <c r="G23" s="20"/>
      <c r="H23" s="20">
        <v>13</v>
      </c>
      <c r="I23" s="20"/>
      <c r="J23" s="20"/>
      <c r="K23" s="20"/>
      <c r="L23" s="20"/>
      <c r="M23" s="20"/>
      <c r="N23" s="20"/>
      <c r="O23" s="20"/>
      <c r="P23" s="29">
        <f>SUM(E23:O23)</f>
        <v>13</v>
      </c>
      <c r="Q23" s="162"/>
    </row>
    <row r="24" spans="1:17" ht="13.5" thickBot="1">
      <c r="A24" s="116">
        <v>21</v>
      </c>
      <c r="B24" s="135" t="s">
        <v>1109</v>
      </c>
      <c r="C24" s="54"/>
      <c r="D24" s="14" t="s">
        <v>1597</v>
      </c>
      <c r="E24" s="20"/>
      <c r="F24" s="20"/>
      <c r="G24" s="20"/>
      <c r="H24" s="20"/>
      <c r="I24" s="20"/>
      <c r="J24" s="20"/>
      <c r="K24" s="20"/>
      <c r="L24" s="20"/>
      <c r="M24" s="20"/>
      <c r="N24" s="20">
        <v>13</v>
      </c>
      <c r="O24" s="20" t="s">
        <v>453</v>
      </c>
      <c r="P24" s="29">
        <f>SUM(M24:O24)</f>
        <v>13</v>
      </c>
      <c r="Q24" s="162"/>
    </row>
    <row r="25" spans="1:17" ht="13.5" thickBot="1">
      <c r="A25" s="116">
        <v>22</v>
      </c>
      <c r="B25" s="118" t="s">
        <v>1488</v>
      </c>
      <c r="C25" s="113">
        <v>1984</v>
      </c>
      <c r="D25" s="20" t="s">
        <v>1384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>
        <v>12</v>
      </c>
      <c r="P25" s="29">
        <f>SUM(E25:O25)</f>
        <v>12</v>
      </c>
      <c r="Q25" s="162"/>
    </row>
    <row r="26" spans="1:17" ht="13.5" thickBot="1">
      <c r="A26" s="116">
        <v>23</v>
      </c>
      <c r="B26" s="116" t="s">
        <v>1122</v>
      </c>
      <c r="C26" s="48"/>
      <c r="D26" s="2" t="s">
        <v>1597</v>
      </c>
      <c r="E26" s="2"/>
      <c r="F26" s="2" t="s">
        <v>58</v>
      </c>
      <c r="G26" s="2" t="s">
        <v>58</v>
      </c>
      <c r="H26" s="2"/>
      <c r="I26" s="2"/>
      <c r="J26" s="2"/>
      <c r="K26" s="2"/>
      <c r="L26" s="2"/>
      <c r="M26" s="2"/>
      <c r="N26" s="2">
        <v>11</v>
      </c>
      <c r="O26" s="2"/>
      <c r="P26" s="29">
        <f>SUM(M26:O26)</f>
        <v>11</v>
      </c>
      <c r="Q26" s="162"/>
    </row>
    <row r="27" spans="1:17" ht="13.5" thickBot="1">
      <c r="A27" s="116">
        <v>24</v>
      </c>
      <c r="B27" s="116" t="s">
        <v>40</v>
      </c>
      <c r="C27" s="48"/>
      <c r="D27" s="2" t="s">
        <v>41</v>
      </c>
      <c r="E27" s="2"/>
      <c r="F27" s="2"/>
      <c r="G27" s="2">
        <v>10</v>
      </c>
      <c r="H27" s="2"/>
      <c r="I27" s="2"/>
      <c r="J27" s="2"/>
      <c r="K27" s="2"/>
      <c r="L27" s="2"/>
      <c r="M27" s="2"/>
      <c r="N27" s="2"/>
      <c r="O27" s="2"/>
      <c r="P27" s="29">
        <f>SUM(E27:O27)</f>
        <v>10</v>
      </c>
      <c r="Q27" s="162"/>
    </row>
    <row r="28" spans="1:17" ht="13.5" thickBot="1">
      <c r="A28" s="116">
        <v>25</v>
      </c>
      <c r="B28" s="135" t="s">
        <v>47</v>
      </c>
      <c r="C28" s="54"/>
      <c r="D28" s="14" t="s">
        <v>48</v>
      </c>
      <c r="E28" s="20"/>
      <c r="F28" s="20"/>
      <c r="G28" s="20"/>
      <c r="H28" s="20">
        <v>10</v>
      </c>
      <c r="I28" s="20"/>
      <c r="J28" s="20"/>
      <c r="K28" s="20"/>
      <c r="L28" s="20"/>
      <c r="M28" s="20"/>
      <c r="N28" s="20"/>
      <c r="O28" s="20"/>
      <c r="P28" s="29">
        <f>SUM(E28:O28)</f>
        <v>10</v>
      </c>
      <c r="Q28" s="162"/>
    </row>
    <row r="29" spans="1:17" ht="13.5" thickBot="1">
      <c r="A29" s="116">
        <v>26</v>
      </c>
      <c r="B29" s="135" t="s">
        <v>951</v>
      </c>
      <c r="C29" s="54"/>
      <c r="D29" s="14" t="s">
        <v>952</v>
      </c>
      <c r="E29" s="20"/>
      <c r="F29" s="20"/>
      <c r="G29" s="20"/>
      <c r="H29" s="20"/>
      <c r="I29" s="20"/>
      <c r="J29" s="20"/>
      <c r="K29" s="20">
        <v>10</v>
      </c>
      <c r="L29" s="20"/>
      <c r="M29" s="20"/>
      <c r="N29" s="20"/>
      <c r="O29" s="20"/>
      <c r="P29" s="29">
        <v>10</v>
      </c>
      <c r="Q29" s="162"/>
    </row>
    <row r="30" spans="1:17" ht="13.5" thickBot="1">
      <c r="A30" s="116">
        <v>27</v>
      </c>
      <c r="B30" s="135" t="s">
        <v>1106</v>
      </c>
      <c r="C30" s="54"/>
      <c r="D30" s="14" t="s">
        <v>1597</v>
      </c>
      <c r="E30" s="20"/>
      <c r="F30" s="20"/>
      <c r="G30" s="20"/>
      <c r="H30" s="20"/>
      <c r="I30" s="20"/>
      <c r="J30" s="20"/>
      <c r="K30" s="20"/>
      <c r="L30" s="20"/>
      <c r="M30" s="20"/>
      <c r="N30" s="20">
        <v>10</v>
      </c>
      <c r="O30" s="20"/>
      <c r="P30" s="29">
        <f>SUM(M30:O30)</f>
        <v>10</v>
      </c>
      <c r="Q30" s="162"/>
    </row>
    <row r="31" spans="1:17" ht="26.25" thickBot="1">
      <c r="A31" s="116">
        <v>28</v>
      </c>
      <c r="B31" s="135" t="s">
        <v>49</v>
      </c>
      <c r="C31" s="54"/>
      <c r="D31" s="14" t="s">
        <v>50</v>
      </c>
      <c r="E31" s="20"/>
      <c r="F31" s="20"/>
      <c r="G31" s="20"/>
      <c r="H31" s="20">
        <v>9</v>
      </c>
      <c r="I31" s="20"/>
      <c r="J31" s="20"/>
      <c r="K31" s="20"/>
      <c r="L31" s="20"/>
      <c r="M31" s="20"/>
      <c r="N31" s="20"/>
      <c r="O31" s="20"/>
      <c r="P31" s="29">
        <f>SUM(E31:O31)</f>
        <v>9</v>
      </c>
      <c r="Q31" s="162"/>
    </row>
    <row r="32" spans="1:17" ht="13.5" thickBot="1">
      <c r="A32" s="116">
        <v>29</v>
      </c>
      <c r="B32" s="135" t="s">
        <v>425</v>
      </c>
      <c r="C32" s="54"/>
      <c r="D32" s="14"/>
      <c r="E32" s="20"/>
      <c r="F32" s="20"/>
      <c r="G32" s="20"/>
      <c r="H32" s="20"/>
      <c r="I32" s="20">
        <v>9</v>
      </c>
      <c r="J32" s="20"/>
      <c r="K32" s="20"/>
      <c r="L32" s="20"/>
      <c r="M32" s="20"/>
      <c r="N32" s="20"/>
      <c r="O32" s="20"/>
      <c r="P32" s="29">
        <f>SUM(E32:O32)</f>
        <v>9</v>
      </c>
      <c r="Q32" s="162"/>
    </row>
    <row r="33" spans="1:18" ht="39" thickBot="1">
      <c r="A33" s="116">
        <v>30</v>
      </c>
      <c r="B33" s="116" t="s">
        <v>617</v>
      </c>
      <c r="C33" s="48">
        <v>1994</v>
      </c>
      <c r="D33" s="2" t="s">
        <v>614</v>
      </c>
      <c r="E33" s="2"/>
      <c r="F33" s="2"/>
      <c r="G33" s="2"/>
      <c r="H33" s="2"/>
      <c r="I33" s="2"/>
      <c r="J33" s="2">
        <v>9</v>
      </c>
      <c r="K33" s="2"/>
      <c r="L33" s="2"/>
      <c r="M33" s="2"/>
      <c r="N33" s="2"/>
      <c r="O33" s="2"/>
      <c r="P33" s="29">
        <v>9</v>
      </c>
      <c r="Q33" s="162"/>
    </row>
    <row r="34" spans="1:18" ht="13.5" thickBot="1">
      <c r="A34" s="116">
        <v>31</v>
      </c>
      <c r="B34" s="118" t="s">
        <v>1104</v>
      </c>
      <c r="C34" s="113"/>
      <c r="D34" s="20" t="s">
        <v>1597</v>
      </c>
      <c r="E34" s="20"/>
      <c r="F34" s="20"/>
      <c r="G34" s="20"/>
      <c r="H34" s="20"/>
      <c r="I34" s="20"/>
      <c r="J34" s="20"/>
      <c r="K34" s="20"/>
      <c r="L34" s="20"/>
      <c r="M34" s="20"/>
      <c r="N34" s="20">
        <v>9</v>
      </c>
      <c r="O34" s="20"/>
      <c r="P34" s="29">
        <f>SUM(E34:O34)</f>
        <v>9</v>
      </c>
      <c r="Q34" s="162" t="s">
        <v>453</v>
      </c>
      <c r="R34" t="s">
        <v>453</v>
      </c>
    </row>
    <row r="35" spans="1:18" ht="26.25" thickBot="1">
      <c r="A35" s="116">
        <v>32</v>
      </c>
      <c r="B35" s="116" t="s">
        <v>51</v>
      </c>
      <c r="C35" s="48"/>
      <c r="D35" s="2" t="s">
        <v>48</v>
      </c>
      <c r="E35" s="2"/>
      <c r="F35" s="2"/>
      <c r="G35" s="2"/>
      <c r="H35" s="2">
        <v>8</v>
      </c>
      <c r="I35" s="2"/>
      <c r="J35" s="2"/>
      <c r="K35" s="2"/>
      <c r="L35" s="2"/>
      <c r="M35" s="2"/>
      <c r="N35" s="2"/>
      <c r="O35" s="2"/>
      <c r="P35" s="29">
        <f>SUM(E35:O35)</f>
        <v>8</v>
      </c>
      <c r="Q35" s="162"/>
    </row>
    <row r="36" spans="1:18" ht="26.25" thickBot="1">
      <c r="A36" s="116">
        <v>33</v>
      </c>
      <c r="B36" s="135" t="s">
        <v>18</v>
      </c>
      <c r="C36" s="54"/>
      <c r="D36" s="14"/>
      <c r="E36" s="20"/>
      <c r="F36" s="20"/>
      <c r="G36" s="20"/>
      <c r="H36" s="20"/>
      <c r="I36" s="20">
        <v>8</v>
      </c>
      <c r="J36" s="20"/>
      <c r="K36" s="20"/>
      <c r="L36" s="20"/>
      <c r="M36" s="20"/>
      <c r="N36" s="20"/>
      <c r="O36" s="20"/>
      <c r="P36" s="29">
        <f>SUM(E36:O36)</f>
        <v>8</v>
      </c>
      <c r="Q36" s="162"/>
    </row>
    <row r="37" spans="1:18" ht="13.5" thickBot="1">
      <c r="A37" s="116">
        <v>34</v>
      </c>
      <c r="B37" s="135" t="s">
        <v>618</v>
      </c>
      <c r="C37" s="54">
        <v>1989</v>
      </c>
      <c r="D37" s="14" t="s">
        <v>619</v>
      </c>
      <c r="E37" s="20"/>
      <c r="F37" s="20"/>
      <c r="G37" s="20"/>
      <c r="H37" s="20"/>
      <c r="I37" s="20"/>
      <c r="J37" s="20">
        <v>8</v>
      </c>
      <c r="K37" s="20"/>
      <c r="L37" s="20"/>
      <c r="M37" s="20"/>
      <c r="N37" s="20"/>
      <c r="O37" s="20"/>
      <c r="P37" s="29">
        <v>8</v>
      </c>
      <c r="Q37" s="162"/>
    </row>
    <row r="38" spans="1:18" ht="13.5" thickBot="1">
      <c r="A38" s="116">
        <v>35</v>
      </c>
      <c r="B38" s="118" t="s">
        <v>1489</v>
      </c>
      <c r="C38" s="113">
        <v>1977</v>
      </c>
      <c r="D38" s="20" t="s">
        <v>1412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>
        <v>8</v>
      </c>
      <c r="P38" s="29">
        <f>SUM(E38:O38)</f>
        <v>8</v>
      </c>
      <c r="Q38" s="162"/>
    </row>
    <row r="39" spans="1:18" ht="13.5" thickBot="1">
      <c r="A39" s="116">
        <v>36</v>
      </c>
      <c r="B39" s="135" t="s">
        <v>52</v>
      </c>
      <c r="C39" s="113"/>
      <c r="D39" s="2" t="s">
        <v>53</v>
      </c>
      <c r="E39" s="20"/>
      <c r="F39" s="20"/>
      <c r="G39" s="20"/>
      <c r="H39" s="20">
        <v>7</v>
      </c>
      <c r="I39" s="20"/>
      <c r="J39" s="20"/>
      <c r="K39" s="20"/>
      <c r="L39" s="20"/>
      <c r="M39" s="20"/>
      <c r="N39" s="20"/>
      <c r="O39" s="20"/>
      <c r="P39" s="29">
        <f>SUM(E39:O39)</f>
        <v>7</v>
      </c>
      <c r="Q39" s="162"/>
    </row>
    <row r="40" spans="1:18" ht="13.5" thickBot="1">
      <c r="A40" s="116">
        <v>37</v>
      </c>
      <c r="B40" s="135" t="s">
        <v>620</v>
      </c>
      <c r="C40" s="54">
        <v>1964</v>
      </c>
      <c r="D40" s="14" t="s">
        <v>132</v>
      </c>
      <c r="E40" s="20"/>
      <c r="F40" s="20"/>
      <c r="G40" s="20"/>
      <c r="H40" s="20"/>
      <c r="I40" s="20"/>
      <c r="J40" s="20">
        <v>7</v>
      </c>
      <c r="K40" s="20"/>
      <c r="L40" s="20"/>
      <c r="M40" s="20"/>
      <c r="N40" s="20"/>
      <c r="O40" s="20"/>
      <c r="P40" s="29">
        <v>7</v>
      </c>
      <c r="Q40" s="162"/>
    </row>
    <row r="41" spans="1:18" ht="13.5" thickBot="1">
      <c r="A41" s="116">
        <v>38</v>
      </c>
      <c r="B41" s="118" t="s">
        <v>1490</v>
      </c>
      <c r="C41" s="113">
        <v>1984</v>
      </c>
      <c r="D41" s="20" t="s">
        <v>1436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>
        <v>7</v>
      </c>
      <c r="P41" s="29">
        <f>SUM(E41:O41)</f>
        <v>7</v>
      </c>
      <c r="Q41" s="162"/>
    </row>
    <row r="42" spans="1:18" ht="13.5" thickBot="1">
      <c r="A42" s="116">
        <v>39</v>
      </c>
      <c r="B42" s="135" t="s">
        <v>621</v>
      </c>
      <c r="C42" s="54">
        <v>1985</v>
      </c>
      <c r="D42" s="14" t="s">
        <v>132</v>
      </c>
      <c r="E42" s="20"/>
      <c r="F42" s="20"/>
      <c r="G42" s="20"/>
      <c r="H42" s="20"/>
      <c r="I42" s="20"/>
      <c r="J42" s="20">
        <v>6</v>
      </c>
      <c r="K42" s="20"/>
      <c r="L42" s="20"/>
      <c r="M42" s="20"/>
      <c r="N42" s="20"/>
      <c r="O42" s="20"/>
      <c r="P42" s="29">
        <v>6</v>
      </c>
      <c r="Q42" s="162"/>
    </row>
    <row r="43" spans="1:18" ht="13.5" thickBot="1">
      <c r="A43" s="116">
        <v>40</v>
      </c>
      <c r="B43" s="118" t="s">
        <v>1491</v>
      </c>
      <c r="C43" s="113">
        <v>1992</v>
      </c>
      <c r="D43" s="20" t="s">
        <v>1492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>
        <v>6</v>
      </c>
      <c r="P43" s="29">
        <f>SUM(E43:O43)</f>
        <v>6</v>
      </c>
      <c r="Q43" s="162"/>
    </row>
    <row r="44" spans="1:18" ht="26.25" thickBot="1">
      <c r="A44" s="116">
        <v>41</v>
      </c>
      <c r="B44" s="135" t="s">
        <v>56</v>
      </c>
      <c r="C44" s="54"/>
      <c r="D44" s="14" t="s">
        <v>57</v>
      </c>
      <c r="E44" s="20"/>
      <c r="F44" s="20"/>
      <c r="G44" s="20"/>
      <c r="H44" s="20">
        <v>5</v>
      </c>
      <c r="I44" s="20"/>
      <c r="J44" s="20"/>
      <c r="K44" s="20"/>
      <c r="L44" s="20"/>
      <c r="M44" s="20"/>
      <c r="N44" s="20"/>
      <c r="O44" s="20"/>
      <c r="P44" s="29">
        <f>SUM(E44:O44)</f>
        <v>5</v>
      </c>
      <c r="Q44" s="162"/>
    </row>
    <row r="45" spans="1:18" ht="26.25" thickBot="1">
      <c r="A45" s="116">
        <v>42</v>
      </c>
      <c r="B45" s="135" t="s">
        <v>622</v>
      </c>
      <c r="C45" s="54">
        <v>1961</v>
      </c>
      <c r="D45" s="14" t="s">
        <v>605</v>
      </c>
      <c r="E45" s="20"/>
      <c r="F45" s="20"/>
      <c r="G45" s="20"/>
      <c r="H45" s="20"/>
      <c r="I45" s="20"/>
      <c r="J45" s="20">
        <v>5</v>
      </c>
      <c r="K45" s="20"/>
      <c r="L45" s="20"/>
      <c r="M45" s="20"/>
      <c r="N45" s="20"/>
      <c r="O45" s="20"/>
      <c r="P45" s="29">
        <v>5</v>
      </c>
      <c r="Q45" s="162"/>
    </row>
    <row r="46" spans="1:18" ht="13.5" thickBot="1">
      <c r="A46" s="116">
        <v>43</v>
      </c>
      <c r="B46" s="118" t="s">
        <v>1493</v>
      </c>
      <c r="C46" s="113">
        <v>1956</v>
      </c>
      <c r="D46" s="20" t="s">
        <v>124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>
        <v>5</v>
      </c>
      <c r="P46" s="29">
        <f>SUM(E46:O46)</f>
        <v>5</v>
      </c>
      <c r="Q46" s="162"/>
    </row>
    <row r="47" spans="1:18" ht="13.5" thickBot="1">
      <c r="A47" s="116">
        <v>44</v>
      </c>
      <c r="B47" s="118" t="s">
        <v>1494</v>
      </c>
      <c r="C47" s="113">
        <v>1984</v>
      </c>
      <c r="D47" s="20" t="s">
        <v>1618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>
        <v>4</v>
      </c>
      <c r="P47" s="29">
        <f>SUM(E47:O47)</f>
        <v>4</v>
      </c>
      <c r="Q47" s="162"/>
    </row>
    <row r="48" spans="1:18" ht="13.5" thickBot="1">
      <c r="A48" s="116">
        <v>45</v>
      </c>
      <c r="B48" s="118" t="s">
        <v>1495</v>
      </c>
      <c r="C48" s="113">
        <v>1974</v>
      </c>
      <c r="D48" s="20" t="s">
        <v>1496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>
        <v>3</v>
      </c>
      <c r="P48" s="29">
        <f>SUM(E48:O48)</f>
        <v>3</v>
      </c>
      <c r="Q48" s="162"/>
    </row>
    <row r="49" spans="1:17" ht="13.5" thickBot="1">
      <c r="A49" s="116">
        <v>46</v>
      </c>
      <c r="B49" s="118" t="s">
        <v>1497</v>
      </c>
      <c r="C49" s="113">
        <v>1977</v>
      </c>
      <c r="D49" s="20" t="s">
        <v>1412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>
        <v>2</v>
      </c>
      <c r="P49" s="29">
        <f>SUM(E49:O49)</f>
        <v>2</v>
      </c>
      <c r="Q49" s="162"/>
    </row>
    <row r="50" spans="1:17" ht="13.5" thickBot="1">
      <c r="A50" s="116">
        <v>47</v>
      </c>
      <c r="B50" s="135" t="s">
        <v>735</v>
      </c>
      <c r="C50" s="113">
        <v>1994</v>
      </c>
      <c r="D50" s="14" t="s">
        <v>1697</v>
      </c>
      <c r="E50" s="20"/>
      <c r="F50" s="20"/>
      <c r="G50" s="20"/>
      <c r="H50" s="20"/>
      <c r="I50" s="20"/>
      <c r="J50" s="20">
        <v>1</v>
      </c>
      <c r="K50" s="20"/>
      <c r="L50" s="20"/>
      <c r="M50" s="20"/>
      <c r="N50" s="20"/>
      <c r="O50" s="20"/>
      <c r="P50" s="29">
        <v>1</v>
      </c>
      <c r="Q50" s="162"/>
    </row>
    <row r="51" spans="1:17" ht="13.5" thickBot="1">
      <c r="A51" s="116">
        <v>48</v>
      </c>
      <c r="B51" s="135" t="s">
        <v>736</v>
      </c>
      <c r="C51" s="54">
        <v>1978</v>
      </c>
      <c r="D51" s="14" t="s">
        <v>1618</v>
      </c>
      <c r="E51" s="20"/>
      <c r="F51" s="20"/>
      <c r="G51" s="20"/>
      <c r="H51" s="20"/>
      <c r="I51" s="20"/>
      <c r="J51" s="20">
        <v>1</v>
      </c>
      <c r="K51" s="20"/>
      <c r="L51" s="20"/>
      <c r="M51" s="20"/>
      <c r="N51" s="20"/>
      <c r="O51" s="20"/>
      <c r="P51" s="29">
        <v>1</v>
      </c>
      <c r="Q51" s="162"/>
    </row>
    <row r="52" spans="1:17" ht="13.5" thickBot="1">
      <c r="A52" s="116">
        <v>49</v>
      </c>
      <c r="B52" s="135" t="s">
        <v>737</v>
      </c>
      <c r="C52" s="113">
        <v>1990</v>
      </c>
      <c r="D52" s="20" t="s">
        <v>738</v>
      </c>
      <c r="E52" s="20"/>
      <c r="F52" s="20"/>
      <c r="G52" s="20"/>
      <c r="H52" s="20"/>
      <c r="I52" s="20"/>
      <c r="J52" s="20">
        <v>1</v>
      </c>
      <c r="K52" s="20"/>
      <c r="L52" s="20"/>
      <c r="M52" s="20"/>
      <c r="N52" s="20"/>
      <c r="O52" s="20"/>
      <c r="P52" s="29">
        <v>1</v>
      </c>
      <c r="Q52" s="162"/>
    </row>
    <row r="53" spans="1:17" ht="13.5" thickBot="1">
      <c r="A53" s="116">
        <v>50</v>
      </c>
      <c r="B53" s="118" t="s">
        <v>1498</v>
      </c>
      <c r="C53" s="113">
        <v>1985</v>
      </c>
      <c r="D53" s="20" t="s">
        <v>1345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>
        <v>1</v>
      </c>
      <c r="P53" s="29">
        <f t="shared" ref="P53:P61" si="1">SUM(E53:O53)</f>
        <v>1</v>
      </c>
      <c r="Q53" s="162"/>
    </row>
    <row r="54" spans="1:17" ht="13.5" thickBot="1">
      <c r="A54" s="116">
        <v>51</v>
      </c>
      <c r="B54" s="118" t="s">
        <v>1499</v>
      </c>
      <c r="C54" s="113">
        <v>1966</v>
      </c>
      <c r="D54" s="20" t="s">
        <v>1500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>
        <v>1</v>
      </c>
      <c r="P54" s="29">
        <f t="shared" si="1"/>
        <v>1</v>
      </c>
      <c r="Q54" s="162"/>
    </row>
    <row r="55" spans="1:17" ht="13.5" thickBot="1">
      <c r="A55" s="116">
        <v>52</v>
      </c>
      <c r="B55" s="118" t="s">
        <v>1501</v>
      </c>
      <c r="C55" s="113">
        <v>1994</v>
      </c>
      <c r="D55" s="20" t="s">
        <v>1367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>
        <v>1</v>
      </c>
      <c r="P55" s="29">
        <f t="shared" si="1"/>
        <v>1</v>
      </c>
      <c r="Q55" s="162"/>
    </row>
    <row r="56" spans="1:17" ht="13.5" thickBot="1">
      <c r="A56" s="116">
        <v>53</v>
      </c>
      <c r="B56" s="118" t="s">
        <v>1502</v>
      </c>
      <c r="C56" s="113">
        <v>1979</v>
      </c>
      <c r="D56" s="20" t="s">
        <v>1503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>
        <v>1</v>
      </c>
      <c r="P56" s="29">
        <f t="shared" si="1"/>
        <v>1</v>
      </c>
      <c r="Q56" s="162"/>
    </row>
    <row r="57" spans="1:17" ht="13.5" thickBot="1">
      <c r="A57" s="116">
        <v>54</v>
      </c>
      <c r="B57" s="118" t="s">
        <v>1504</v>
      </c>
      <c r="C57" s="113">
        <v>1974</v>
      </c>
      <c r="D57" s="20" t="s">
        <v>1697</v>
      </c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>
        <v>1</v>
      </c>
      <c r="P57" s="29">
        <f t="shared" si="1"/>
        <v>1</v>
      </c>
      <c r="Q57" s="162"/>
    </row>
    <row r="58" spans="1:17" ht="13.5" thickBot="1">
      <c r="A58" s="116">
        <v>55</v>
      </c>
      <c r="B58" s="118" t="s">
        <v>1505</v>
      </c>
      <c r="C58" s="113">
        <v>1962</v>
      </c>
      <c r="D58" s="20" t="s">
        <v>1439</v>
      </c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>
        <v>1</v>
      </c>
      <c r="P58" s="29">
        <f t="shared" si="1"/>
        <v>1</v>
      </c>
      <c r="Q58" s="162"/>
    </row>
    <row r="59" spans="1:17" ht="13.5" thickBot="1">
      <c r="A59" s="116">
        <v>56</v>
      </c>
      <c r="B59" s="118" t="s">
        <v>1506</v>
      </c>
      <c r="C59" s="113">
        <v>1970</v>
      </c>
      <c r="D59" s="20" t="s">
        <v>1618</v>
      </c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>
        <v>1</v>
      </c>
      <c r="P59" s="29">
        <f t="shared" si="1"/>
        <v>1</v>
      </c>
      <c r="Q59" s="162"/>
    </row>
    <row r="60" spans="1:17" ht="13.5" thickBot="1">
      <c r="A60" s="116">
        <v>57</v>
      </c>
      <c r="B60" s="118" t="s">
        <v>1507</v>
      </c>
      <c r="C60" s="113">
        <v>1972</v>
      </c>
      <c r="D60" s="20" t="s">
        <v>1508</v>
      </c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>
        <v>1</v>
      </c>
      <c r="P60" s="29">
        <f t="shared" si="1"/>
        <v>1</v>
      </c>
      <c r="Q60" s="162"/>
    </row>
    <row r="61" spans="1:17" ht="13.5" thickBot="1">
      <c r="A61" s="116">
        <v>58</v>
      </c>
      <c r="B61" s="118" t="s">
        <v>1509</v>
      </c>
      <c r="C61" s="113">
        <v>1968</v>
      </c>
      <c r="D61" s="20" t="s">
        <v>1618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>
        <v>1</v>
      </c>
      <c r="P61" s="29">
        <f t="shared" si="1"/>
        <v>1</v>
      </c>
      <c r="Q61" s="162"/>
    </row>
    <row r="62" spans="1:17">
      <c r="C62" s="25"/>
    </row>
    <row r="63" spans="1:17">
      <c r="C63" s="25"/>
    </row>
    <row r="64" spans="1:17">
      <c r="C64" s="25"/>
    </row>
    <row r="65" spans="3:3">
      <c r="C65" s="25"/>
    </row>
    <row r="66" spans="3:3">
      <c r="C66" s="25"/>
    </row>
    <row r="67" spans="3:3">
      <c r="C67" s="25"/>
    </row>
  </sheetData>
  <sheetProtection selectLockedCells="1" selectUnlockedCells="1"/>
  <sortState ref="B4:Q14">
    <sortCondition descending="1" ref="Q4"/>
  </sortState>
  <mergeCells count="13">
    <mergeCell ref="P2:P3"/>
    <mergeCell ref="Q2:Q3"/>
    <mergeCell ref="A1:P1"/>
    <mergeCell ref="A2:A3"/>
    <mergeCell ref="B2:B3"/>
    <mergeCell ref="C2:C3"/>
    <mergeCell ref="D2:D3"/>
    <mergeCell ref="E2:E3"/>
    <mergeCell ref="H2:H3"/>
    <mergeCell ref="I2:I3"/>
    <mergeCell ref="J2:J3"/>
    <mergeCell ref="K2:K3"/>
    <mergeCell ref="L2:L3"/>
  </mergeCells>
  <phoneticPr fontId="18" type="noConversion"/>
  <pageMargins left="0.75" right="0.16" top="1" bottom="1" header="0.51180555555555551" footer="0.51180555555555551"/>
  <pageSetup paperSize="9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dzI-II</vt:lpstr>
      <vt:lpstr>ch Gim</vt:lpstr>
      <vt:lpstr>ch III-IV</vt:lpstr>
      <vt:lpstr>dz III-IV</vt:lpstr>
      <vt:lpstr>chV-VI</vt:lpstr>
      <vt:lpstr>ch I-II</vt:lpstr>
      <vt:lpstr>dzV-VI</vt:lpstr>
      <vt:lpstr>dz Gim</vt:lpstr>
      <vt:lpstr>OPEN K</vt:lpstr>
      <vt:lpstr>OPEN M</vt:lpstr>
      <vt:lpstr>Arkusz11</vt:lpstr>
      <vt:lpstr>SP-Wyniki</vt:lpstr>
      <vt:lpstr>Gim-Wyniki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stanowisko26</dc:creator>
  <cp:lastModifiedBy>stanowisko26</cp:lastModifiedBy>
  <cp:lastPrinted>2012-05-21T09:33:15Z</cp:lastPrinted>
  <dcterms:created xsi:type="dcterms:W3CDTF">2012-01-03T07:08:36Z</dcterms:created>
  <dcterms:modified xsi:type="dcterms:W3CDTF">2012-05-30T12:06:00Z</dcterms:modified>
</cp:coreProperties>
</file>